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showSheetTabs="0" xWindow="0" yWindow="75" windowWidth="17400" windowHeight="12600"/>
  </bookViews>
  <sheets>
    <sheet name="пром " sheetId="1" r:id="rId1"/>
  </sheets>
  <externalReferences>
    <externalReference r:id="rId2"/>
  </externalReferences>
  <calcPr calcId="114210"/>
</workbook>
</file>

<file path=xl/calcChain.xml><?xml version="1.0" encoding="utf-8"?>
<calcChain xmlns="http://schemas.openxmlformats.org/spreadsheetml/2006/main">
  <c r="T72" i="1"/>
  <c r="S72"/>
  <c r="R72"/>
  <c r="Q72"/>
  <c r="P72"/>
  <c r="O72"/>
  <c r="N72"/>
  <c r="M72"/>
  <c r="L72"/>
  <c r="K72"/>
  <c r="J72"/>
  <c r="I72"/>
  <c r="H72"/>
  <c r="G72"/>
  <c r="F72"/>
  <c r="E72"/>
  <c r="T66"/>
  <c r="S66"/>
  <c r="R66"/>
  <c r="Q66"/>
  <c r="P66"/>
  <c r="O66"/>
  <c r="N66"/>
  <c r="M66"/>
  <c r="L66"/>
  <c r="K66"/>
  <c r="J66"/>
  <c r="I66"/>
  <c r="H66"/>
  <c r="G66"/>
  <c r="F66"/>
  <c r="E66"/>
  <c r="E56"/>
  <c r="E53"/>
  <c r="C251"/>
  <c r="D251"/>
  <c r="E251"/>
  <c r="F251"/>
  <c r="G251"/>
  <c r="H251"/>
  <c r="I251"/>
  <c r="J251"/>
  <c r="K251"/>
  <c r="L251"/>
  <c r="M251"/>
  <c r="N251"/>
  <c r="O251"/>
  <c r="P251"/>
  <c r="Q251"/>
  <c r="R251"/>
  <c r="S251"/>
  <c r="T251"/>
  <c r="T165"/>
  <c r="S165"/>
  <c r="R165"/>
  <c r="Q165"/>
  <c r="P165"/>
  <c r="O165"/>
  <c r="N165"/>
  <c r="M165"/>
  <c r="L165"/>
  <c r="K165"/>
  <c r="J165"/>
  <c r="I165"/>
  <c r="H165"/>
  <c r="G165"/>
  <c r="F165"/>
  <c r="E155"/>
  <c r="E152"/>
  <c r="C267"/>
  <c r="E104"/>
  <c r="E101"/>
  <c r="F178"/>
  <c r="G178"/>
  <c r="H178"/>
  <c r="I178"/>
  <c r="D76"/>
  <c r="D107"/>
  <c r="D71"/>
  <c r="E76"/>
  <c r="E107"/>
  <c r="E71"/>
  <c r="E73"/>
  <c r="E18"/>
  <c r="F18"/>
  <c r="G18"/>
  <c r="H18"/>
  <c r="I18"/>
  <c r="J18"/>
  <c r="K18"/>
  <c r="L18"/>
  <c r="M18"/>
  <c r="N18"/>
  <c r="O18"/>
  <c r="P18"/>
  <c r="Q18"/>
  <c r="R18"/>
  <c r="S18"/>
  <c r="T18"/>
  <c r="D18"/>
  <c r="D17"/>
  <c r="E26"/>
  <c r="E23"/>
  <c r="E31"/>
  <c r="E28"/>
  <c r="E36"/>
  <c r="E33"/>
  <c r="E41"/>
  <c r="E38"/>
  <c r="E46"/>
  <c r="E43"/>
  <c r="E51"/>
  <c r="E48"/>
  <c r="E61"/>
  <c r="E58"/>
  <c r="E17"/>
  <c r="F26"/>
  <c r="F23"/>
  <c r="F31"/>
  <c r="F28"/>
  <c r="F36"/>
  <c r="F33"/>
  <c r="F41"/>
  <c r="F38"/>
  <c r="F46"/>
  <c r="F43"/>
  <c r="F51"/>
  <c r="F48"/>
  <c r="F61"/>
  <c r="F58"/>
  <c r="F56"/>
  <c r="F53"/>
  <c r="F17"/>
  <c r="G26"/>
  <c r="G23"/>
  <c r="G31"/>
  <c r="G28"/>
  <c r="G36"/>
  <c r="G33"/>
  <c r="G41"/>
  <c r="G38"/>
  <c r="G46"/>
  <c r="G43"/>
  <c r="G51"/>
  <c r="G48"/>
  <c r="G61"/>
  <c r="G58"/>
  <c r="G56"/>
  <c r="G53"/>
  <c r="G17"/>
  <c r="H26"/>
  <c r="H23"/>
  <c r="H31"/>
  <c r="H28"/>
  <c r="H36"/>
  <c r="H33"/>
  <c r="H41"/>
  <c r="H38"/>
  <c r="H46"/>
  <c r="H43"/>
  <c r="H51"/>
  <c r="H48"/>
  <c r="H61"/>
  <c r="H58"/>
  <c r="H56"/>
  <c r="H53"/>
  <c r="H17"/>
  <c r="I26"/>
  <c r="I23"/>
  <c r="I31"/>
  <c r="I28"/>
  <c r="I36"/>
  <c r="I33"/>
  <c r="I41"/>
  <c r="I38"/>
  <c r="I46"/>
  <c r="I43"/>
  <c r="I51"/>
  <c r="I48"/>
  <c r="I61"/>
  <c r="I58"/>
  <c r="I56"/>
  <c r="I53"/>
  <c r="I17"/>
  <c r="J26"/>
  <c r="J23"/>
  <c r="J31"/>
  <c r="J28"/>
  <c r="J36"/>
  <c r="J33"/>
  <c r="J41"/>
  <c r="J38"/>
  <c r="J46"/>
  <c r="J43"/>
  <c r="J51"/>
  <c r="J48"/>
  <c r="J61"/>
  <c r="J58"/>
  <c r="J56"/>
  <c r="J53"/>
  <c r="J17"/>
  <c r="K26"/>
  <c r="K23"/>
  <c r="K31"/>
  <c r="K28"/>
  <c r="K36"/>
  <c r="K33"/>
  <c r="K41"/>
  <c r="K38"/>
  <c r="K46"/>
  <c r="K43"/>
  <c r="K51"/>
  <c r="K48"/>
  <c r="K61"/>
  <c r="K58"/>
  <c r="K56"/>
  <c r="K53"/>
  <c r="K17"/>
  <c r="L26"/>
  <c r="L23"/>
  <c r="L31"/>
  <c r="L28"/>
  <c r="L36"/>
  <c r="L33"/>
  <c r="L41"/>
  <c r="L38"/>
  <c r="L46"/>
  <c r="L43"/>
  <c r="L51"/>
  <c r="L48"/>
  <c r="L61"/>
  <c r="L58"/>
  <c r="L56"/>
  <c r="L53"/>
  <c r="L17"/>
  <c r="M26"/>
  <c r="M23"/>
  <c r="M31"/>
  <c r="M28"/>
  <c r="M36"/>
  <c r="M33"/>
  <c r="M41"/>
  <c r="M38"/>
  <c r="M46"/>
  <c r="M43"/>
  <c r="M51"/>
  <c r="M48"/>
  <c r="M61"/>
  <c r="M58"/>
  <c r="M56"/>
  <c r="M53"/>
  <c r="M17"/>
  <c r="N26"/>
  <c r="N23"/>
  <c r="N31"/>
  <c r="N28"/>
  <c r="N36"/>
  <c r="N33"/>
  <c r="N41"/>
  <c r="N38"/>
  <c r="N46"/>
  <c r="N43"/>
  <c r="N51"/>
  <c r="N48"/>
  <c r="N61"/>
  <c r="N58"/>
  <c r="N56"/>
  <c r="N53"/>
  <c r="N17"/>
  <c r="O26"/>
  <c r="O23"/>
  <c r="O31"/>
  <c r="O28"/>
  <c r="O36"/>
  <c r="O33"/>
  <c r="O41"/>
  <c r="O38"/>
  <c r="O46"/>
  <c r="O43"/>
  <c r="O51"/>
  <c r="O48"/>
  <c r="O61"/>
  <c r="O58"/>
  <c r="O56"/>
  <c r="O53"/>
  <c r="O17"/>
  <c r="P26"/>
  <c r="P23"/>
  <c r="P31"/>
  <c r="P28"/>
  <c r="P36"/>
  <c r="P33"/>
  <c r="P41"/>
  <c r="P38"/>
  <c r="P46"/>
  <c r="P43"/>
  <c r="P51"/>
  <c r="P48"/>
  <c r="P61"/>
  <c r="P58"/>
  <c r="P56"/>
  <c r="P53"/>
  <c r="P17"/>
  <c r="Q26"/>
  <c r="Q23"/>
  <c r="Q31"/>
  <c r="Q28"/>
  <c r="Q36"/>
  <c r="Q33"/>
  <c r="Q41"/>
  <c r="Q38"/>
  <c r="Q46"/>
  <c r="Q43"/>
  <c r="Q51"/>
  <c r="Q48"/>
  <c r="Q61"/>
  <c r="Q58"/>
  <c r="Q56"/>
  <c r="Q53"/>
  <c r="Q17"/>
  <c r="R26"/>
  <c r="R23"/>
  <c r="R31"/>
  <c r="R28"/>
  <c r="R36"/>
  <c r="R33"/>
  <c r="R41"/>
  <c r="R38"/>
  <c r="R46"/>
  <c r="R43"/>
  <c r="R51"/>
  <c r="R48"/>
  <c r="R61"/>
  <c r="R58"/>
  <c r="R56"/>
  <c r="R53"/>
  <c r="R17"/>
  <c r="S26"/>
  <c r="S23"/>
  <c r="S31"/>
  <c r="S28"/>
  <c r="S36"/>
  <c r="S33"/>
  <c r="S41"/>
  <c r="S38"/>
  <c r="S46"/>
  <c r="S43"/>
  <c r="S51"/>
  <c r="S48"/>
  <c r="S61"/>
  <c r="S58"/>
  <c r="S56"/>
  <c r="S53"/>
  <c r="S17"/>
  <c r="T26"/>
  <c r="T23"/>
  <c r="T31"/>
  <c r="T28"/>
  <c r="T36"/>
  <c r="T33"/>
  <c r="T41"/>
  <c r="T38"/>
  <c r="T46"/>
  <c r="T43"/>
  <c r="T51"/>
  <c r="T48"/>
  <c r="T61"/>
  <c r="T58"/>
  <c r="T56"/>
  <c r="T53"/>
  <c r="T17"/>
  <c r="C17"/>
  <c r="A4"/>
  <c r="E189"/>
  <c r="E173"/>
  <c r="E65"/>
  <c r="F76"/>
  <c r="F107"/>
  <c r="F71"/>
  <c r="F173"/>
  <c r="F189"/>
  <c r="F65"/>
  <c r="G76"/>
  <c r="G107"/>
  <c r="G71"/>
  <c r="G189"/>
  <c r="G173"/>
  <c r="G65"/>
  <c r="H76"/>
  <c r="H107"/>
  <c r="H71"/>
  <c r="H189"/>
  <c r="H173"/>
  <c r="H65"/>
  <c r="I76"/>
  <c r="I107"/>
  <c r="I71"/>
  <c r="I189"/>
  <c r="I173"/>
  <c r="I65"/>
  <c r="J76"/>
  <c r="J107"/>
  <c r="J71"/>
  <c r="J189"/>
  <c r="J173"/>
  <c r="J65"/>
  <c r="K76"/>
  <c r="K107"/>
  <c r="K71"/>
  <c r="K189"/>
  <c r="K173"/>
  <c r="K65"/>
  <c r="L76"/>
  <c r="L107"/>
  <c r="L71"/>
  <c r="L189"/>
  <c r="L173"/>
  <c r="L65"/>
  <c r="M76"/>
  <c r="M107"/>
  <c r="M71"/>
  <c r="M189"/>
  <c r="M173"/>
  <c r="M65"/>
  <c r="N76"/>
  <c r="N107"/>
  <c r="N71"/>
  <c r="N189"/>
  <c r="N173"/>
  <c r="N65"/>
  <c r="O76"/>
  <c r="O107"/>
  <c r="O71"/>
  <c r="O189"/>
  <c r="O173"/>
  <c r="O65"/>
  <c r="P76"/>
  <c r="P107"/>
  <c r="P71"/>
  <c r="P189"/>
  <c r="P173"/>
  <c r="P65"/>
  <c r="Q76"/>
  <c r="Q107"/>
  <c r="Q71"/>
  <c r="Q189"/>
  <c r="Q173"/>
  <c r="Q65"/>
  <c r="R76"/>
  <c r="R107"/>
  <c r="R71"/>
  <c r="R189"/>
  <c r="R173"/>
  <c r="R65"/>
  <c r="S76"/>
  <c r="S107"/>
  <c r="S71"/>
  <c r="S189"/>
  <c r="S173"/>
  <c r="S65"/>
  <c r="T76"/>
  <c r="T107"/>
  <c r="T71"/>
  <c r="T189"/>
  <c r="T173"/>
  <c r="T65"/>
  <c r="D173"/>
  <c r="D189"/>
  <c r="D65"/>
  <c r="D75"/>
  <c r="D106"/>
  <c r="D70"/>
  <c r="D172"/>
  <c r="D188"/>
  <c r="D64"/>
  <c r="E115"/>
  <c r="E112"/>
  <c r="E120"/>
  <c r="E117"/>
  <c r="E125"/>
  <c r="E122"/>
  <c r="E135"/>
  <c r="E132"/>
  <c r="E140"/>
  <c r="E137"/>
  <c r="E145"/>
  <c r="E142"/>
  <c r="E150"/>
  <c r="E147"/>
  <c r="E160"/>
  <c r="E157"/>
  <c r="E106"/>
  <c r="E84"/>
  <c r="E81"/>
  <c r="E89"/>
  <c r="E86"/>
  <c r="E94"/>
  <c r="E91"/>
  <c r="E99"/>
  <c r="E96"/>
  <c r="E75"/>
  <c r="E70"/>
  <c r="E186"/>
  <c r="E183"/>
  <c r="E172"/>
  <c r="E197"/>
  <c r="E194"/>
  <c r="E188"/>
  <c r="E64"/>
  <c r="F115"/>
  <c r="F112"/>
  <c r="F120"/>
  <c r="F117"/>
  <c r="F125"/>
  <c r="F122"/>
  <c r="F127"/>
  <c r="F135"/>
  <c r="F132"/>
  <c r="F140"/>
  <c r="F137"/>
  <c r="F145"/>
  <c r="F142"/>
  <c r="F150"/>
  <c r="F147"/>
  <c r="F152"/>
  <c r="F160"/>
  <c r="F157"/>
  <c r="F162"/>
  <c r="F167"/>
  <c r="F106"/>
  <c r="F84"/>
  <c r="F81"/>
  <c r="F89"/>
  <c r="F86"/>
  <c r="F91"/>
  <c r="F99"/>
  <c r="F96"/>
  <c r="F104"/>
  <c r="F101"/>
  <c r="F75"/>
  <c r="F70"/>
  <c r="F186"/>
  <c r="F183"/>
  <c r="F172"/>
  <c r="F197"/>
  <c r="F194"/>
  <c r="F199"/>
  <c r="F188"/>
  <c r="F64"/>
  <c r="G115"/>
  <c r="G112"/>
  <c r="G120"/>
  <c r="G117"/>
  <c r="G125"/>
  <c r="G122"/>
  <c r="G127"/>
  <c r="G135"/>
  <c r="G132"/>
  <c r="G140"/>
  <c r="G137"/>
  <c r="G145"/>
  <c r="G142"/>
  <c r="G150"/>
  <c r="G147"/>
  <c r="G152"/>
  <c r="G160"/>
  <c r="G157"/>
  <c r="G162"/>
  <c r="G167"/>
  <c r="G106"/>
  <c r="G84"/>
  <c r="G81"/>
  <c r="G89"/>
  <c r="G86"/>
  <c r="G91"/>
  <c r="G99"/>
  <c r="G96"/>
  <c r="G104"/>
  <c r="G101"/>
  <c r="G75"/>
  <c r="G70"/>
  <c r="G186"/>
  <c r="G183"/>
  <c r="G172"/>
  <c r="G197"/>
  <c r="G194"/>
  <c r="G199"/>
  <c r="G188"/>
  <c r="G64"/>
  <c r="H115"/>
  <c r="H112"/>
  <c r="H120"/>
  <c r="H117"/>
  <c r="H125"/>
  <c r="H122"/>
  <c r="H127"/>
  <c r="H135"/>
  <c r="H132"/>
  <c r="H140"/>
  <c r="H137"/>
  <c r="H145"/>
  <c r="H142"/>
  <c r="H150"/>
  <c r="H147"/>
  <c r="H152"/>
  <c r="H160"/>
  <c r="H157"/>
  <c r="H162"/>
  <c r="H167"/>
  <c r="H106"/>
  <c r="H84"/>
  <c r="H81"/>
  <c r="H89"/>
  <c r="H86"/>
  <c r="H91"/>
  <c r="H99"/>
  <c r="H96"/>
  <c r="H104"/>
  <c r="H101"/>
  <c r="H75"/>
  <c r="H70"/>
  <c r="H186"/>
  <c r="H183"/>
  <c r="H172"/>
  <c r="H197"/>
  <c r="H194"/>
  <c r="H199"/>
  <c r="H188"/>
  <c r="H64"/>
  <c r="I115"/>
  <c r="I112"/>
  <c r="I120"/>
  <c r="I117"/>
  <c r="I125"/>
  <c r="I122"/>
  <c r="I127"/>
  <c r="I135"/>
  <c r="I132"/>
  <c r="I140"/>
  <c r="I137"/>
  <c r="I145"/>
  <c r="I142"/>
  <c r="I150"/>
  <c r="I147"/>
  <c r="I152"/>
  <c r="I160"/>
  <c r="I157"/>
  <c r="I162"/>
  <c r="I167"/>
  <c r="I106"/>
  <c r="I84"/>
  <c r="I81"/>
  <c r="I89"/>
  <c r="I86"/>
  <c r="I91"/>
  <c r="I99"/>
  <c r="I96"/>
  <c r="I104"/>
  <c r="I101"/>
  <c r="I75"/>
  <c r="I70"/>
  <c r="I186"/>
  <c r="I183"/>
  <c r="I172"/>
  <c r="I197"/>
  <c r="I194"/>
  <c r="I199"/>
  <c r="I188"/>
  <c r="I64"/>
  <c r="J115"/>
  <c r="J112"/>
  <c r="J120"/>
  <c r="J117"/>
  <c r="J125"/>
  <c r="J122"/>
  <c r="J127"/>
  <c r="J135"/>
  <c r="J132"/>
  <c r="J140"/>
  <c r="J137"/>
  <c r="J145"/>
  <c r="J142"/>
  <c r="J150"/>
  <c r="J147"/>
  <c r="J152"/>
  <c r="J160"/>
  <c r="J157"/>
  <c r="J162"/>
  <c r="J167"/>
  <c r="J106"/>
  <c r="J84"/>
  <c r="J81"/>
  <c r="J89"/>
  <c r="J86"/>
  <c r="J91"/>
  <c r="J99"/>
  <c r="J96"/>
  <c r="J104"/>
  <c r="J101"/>
  <c r="J75"/>
  <c r="J70"/>
  <c r="J178"/>
  <c r="J186"/>
  <c r="J183"/>
  <c r="J172"/>
  <c r="J197"/>
  <c r="J194"/>
  <c r="J199"/>
  <c r="J188"/>
  <c r="J64"/>
  <c r="K115"/>
  <c r="K112"/>
  <c r="K120"/>
  <c r="K117"/>
  <c r="K125"/>
  <c r="K122"/>
  <c r="K127"/>
  <c r="K135"/>
  <c r="K132"/>
  <c r="K140"/>
  <c r="K137"/>
  <c r="K145"/>
  <c r="K142"/>
  <c r="K150"/>
  <c r="K147"/>
  <c r="K152"/>
  <c r="K160"/>
  <c r="K157"/>
  <c r="K162"/>
  <c r="K167"/>
  <c r="K106"/>
  <c r="K84"/>
  <c r="K81"/>
  <c r="K89"/>
  <c r="K86"/>
  <c r="K91"/>
  <c r="K99"/>
  <c r="K96"/>
  <c r="K104"/>
  <c r="K101"/>
  <c r="K75"/>
  <c r="K70"/>
  <c r="K178"/>
  <c r="K186"/>
  <c r="K183"/>
  <c r="K172"/>
  <c r="K197"/>
  <c r="K194"/>
  <c r="K199"/>
  <c r="K188"/>
  <c r="K64"/>
  <c r="L115"/>
  <c r="L112"/>
  <c r="L120"/>
  <c r="L117"/>
  <c r="L125"/>
  <c r="L122"/>
  <c r="L127"/>
  <c r="L135"/>
  <c r="L132"/>
  <c r="L140"/>
  <c r="L137"/>
  <c r="L145"/>
  <c r="L142"/>
  <c r="L150"/>
  <c r="L147"/>
  <c r="L152"/>
  <c r="L160"/>
  <c r="L157"/>
  <c r="L162"/>
  <c r="L167"/>
  <c r="L106"/>
  <c r="L84"/>
  <c r="L81"/>
  <c r="L89"/>
  <c r="L86"/>
  <c r="L91"/>
  <c r="L99"/>
  <c r="L96"/>
  <c r="L104"/>
  <c r="L101"/>
  <c r="L75"/>
  <c r="L70"/>
  <c r="L178"/>
  <c r="L186"/>
  <c r="L183"/>
  <c r="L172"/>
  <c r="L197"/>
  <c r="L194"/>
  <c r="L199"/>
  <c r="L188"/>
  <c r="L64"/>
  <c r="M115"/>
  <c r="M112"/>
  <c r="M120"/>
  <c r="M117"/>
  <c r="M125"/>
  <c r="M122"/>
  <c r="M127"/>
  <c r="M135"/>
  <c r="M132"/>
  <c r="M140"/>
  <c r="M137"/>
  <c r="M145"/>
  <c r="M142"/>
  <c r="M150"/>
  <c r="M147"/>
  <c r="M152"/>
  <c r="M160"/>
  <c r="M157"/>
  <c r="M162"/>
  <c r="M167"/>
  <c r="M106"/>
  <c r="M84"/>
  <c r="M81"/>
  <c r="M89"/>
  <c r="M86"/>
  <c r="M91"/>
  <c r="M99"/>
  <c r="M96"/>
  <c r="M104"/>
  <c r="M101"/>
  <c r="M75"/>
  <c r="M70"/>
  <c r="M178"/>
  <c r="M186"/>
  <c r="M183"/>
  <c r="M172"/>
  <c r="M197"/>
  <c r="M194"/>
  <c r="M199"/>
  <c r="M188"/>
  <c r="M64"/>
  <c r="N115"/>
  <c r="N112"/>
  <c r="N120"/>
  <c r="N117"/>
  <c r="N125"/>
  <c r="N122"/>
  <c r="N127"/>
  <c r="N135"/>
  <c r="N132"/>
  <c r="N140"/>
  <c r="N137"/>
  <c r="N145"/>
  <c r="N142"/>
  <c r="N150"/>
  <c r="N147"/>
  <c r="N152"/>
  <c r="N160"/>
  <c r="N157"/>
  <c r="N162"/>
  <c r="N167"/>
  <c r="N106"/>
  <c r="N84"/>
  <c r="N81"/>
  <c r="N89"/>
  <c r="N86"/>
  <c r="N91"/>
  <c r="N99"/>
  <c r="N96"/>
  <c r="N104"/>
  <c r="N101"/>
  <c r="N75"/>
  <c r="N70"/>
  <c r="N178"/>
  <c r="N186"/>
  <c r="N183"/>
  <c r="N172"/>
  <c r="N197"/>
  <c r="N194"/>
  <c r="N199"/>
  <c r="N188"/>
  <c r="N64"/>
  <c r="O115"/>
  <c r="O112"/>
  <c r="O120"/>
  <c r="O117"/>
  <c r="O125"/>
  <c r="O122"/>
  <c r="O127"/>
  <c r="O135"/>
  <c r="O132"/>
  <c r="O140"/>
  <c r="O137"/>
  <c r="O145"/>
  <c r="O142"/>
  <c r="O150"/>
  <c r="O147"/>
  <c r="O152"/>
  <c r="O160"/>
  <c r="O157"/>
  <c r="O162"/>
  <c r="O167"/>
  <c r="O106"/>
  <c r="O84"/>
  <c r="O81"/>
  <c r="O89"/>
  <c r="O86"/>
  <c r="O91"/>
  <c r="O99"/>
  <c r="O96"/>
  <c r="O104"/>
  <c r="O101"/>
  <c r="O75"/>
  <c r="O70"/>
  <c r="O178"/>
  <c r="O186"/>
  <c r="O183"/>
  <c r="O172"/>
  <c r="O197"/>
  <c r="O194"/>
  <c r="O199"/>
  <c r="O188"/>
  <c r="O64"/>
  <c r="P115"/>
  <c r="P112"/>
  <c r="P120"/>
  <c r="P117"/>
  <c r="P125"/>
  <c r="P122"/>
  <c r="P127"/>
  <c r="P135"/>
  <c r="P132"/>
  <c r="P140"/>
  <c r="P137"/>
  <c r="P145"/>
  <c r="P142"/>
  <c r="P150"/>
  <c r="P147"/>
  <c r="P152"/>
  <c r="P160"/>
  <c r="P157"/>
  <c r="P162"/>
  <c r="P167"/>
  <c r="P106"/>
  <c r="P84"/>
  <c r="P81"/>
  <c r="P89"/>
  <c r="P86"/>
  <c r="P91"/>
  <c r="P99"/>
  <c r="P96"/>
  <c r="P104"/>
  <c r="P101"/>
  <c r="P75"/>
  <c r="P70"/>
  <c r="P178"/>
  <c r="P186"/>
  <c r="P183"/>
  <c r="P172"/>
  <c r="P197"/>
  <c r="P194"/>
  <c r="P199"/>
  <c r="P188"/>
  <c r="P64"/>
  <c r="Q115"/>
  <c r="Q112"/>
  <c r="Q120"/>
  <c r="Q117"/>
  <c r="Q125"/>
  <c r="Q122"/>
  <c r="Q127"/>
  <c r="Q135"/>
  <c r="Q132"/>
  <c r="Q140"/>
  <c r="Q137"/>
  <c r="Q145"/>
  <c r="Q142"/>
  <c r="Q150"/>
  <c r="Q147"/>
  <c r="Q152"/>
  <c r="Q160"/>
  <c r="Q157"/>
  <c r="Q162"/>
  <c r="Q167"/>
  <c r="Q106"/>
  <c r="Q84"/>
  <c r="Q81"/>
  <c r="Q89"/>
  <c r="Q86"/>
  <c r="Q91"/>
  <c r="Q99"/>
  <c r="Q96"/>
  <c r="Q104"/>
  <c r="Q101"/>
  <c r="Q75"/>
  <c r="Q70"/>
  <c r="Q178"/>
  <c r="Q186"/>
  <c r="Q183"/>
  <c r="Q172"/>
  <c r="Q197"/>
  <c r="Q194"/>
  <c r="Q199"/>
  <c r="Q188"/>
  <c r="Q64"/>
  <c r="R115"/>
  <c r="R112"/>
  <c r="R120"/>
  <c r="R117"/>
  <c r="R125"/>
  <c r="R122"/>
  <c r="R127"/>
  <c r="R135"/>
  <c r="R132"/>
  <c r="R140"/>
  <c r="R137"/>
  <c r="R145"/>
  <c r="R142"/>
  <c r="R150"/>
  <c r="R147"/>
  <c r="R152"/>
  <c r="R160"/>
  <c r="R157"/>
  <c r="R162"/>
  <c r="R167"/>
  <c r="R106"/>
  <c r="R84"/>
  <c r="R81"/>
  <c r="R89"/>
  <c r="R86"/>
  <c r="R91"/>
  <c r="R99"/>
  <c r="R96"/>
  <c r="R104"/>
  <c r="R101"/>
  <c r="R75"/>
  <c r="R70"/>
  <c r="R178"/>
  <c r="R186"/>
  <c r="R183"/>
  <c r="R172"/>
  <c r="R197"/>
  <c r="R194"/>
  <c r="R199"/>
  <c r="R188"/>
  <c r="R64"/>
  <c r="S115"/>
  <c r="S112"/>
  <c r="S120"/>
  <c r="S117"/>
  <c r="S125"/>
  <c r="S122"/>
  <c r="S127"/>
  <c r="S135"/>
  <c r="S132"/>
  <c r="S140"/>
  <c r="S137"/>
  <c r="S145"/>
  <c r="S142"/>
  <c r="S150"/>
  <c r="S147"/>
  <c r="S152"/>
  <c r="S160"/>
  <c r="S157"/>
  <c r="S162"/>
  <c r="S167"/>
  <c r="S106"/>
  <c r="S84"/>
  <c r="S81"/>
  <c r="S89"/>
  <c r="S86"/>
  <c r="S91"/>
  <c r="S99"/>
  <c r="S96"/>
  <c r="S104"/>
  <c r="S101"/>
  <c r="S75"/>
  <c r="S70"/>
  <c r="S178"/>
  <c r="S186"/>
  <c r="S183"/>
  <c r="S172"/>
  <c r="S197"/>
  <c r="S194"/>
  <c r="S199"/>
  <c r="S188"/>
  <c r="S64"/>
  <c r="T115"/>
  <c r="T112"/>
  <c r="T120"/>
  <c r="T117"/>
  <c r="T125"/>
  <c r="T122"/>
  <c r="T127"/>
  <c r="T135"/>
  <c r="T132"/>
  <c r="T140"/>
  <c r="T137"/>
  <c r="T145"/>
  <c r="T142"/>
  <c r="T150"/>
  <c r="T147"/>
  <c r="T152"/>
  <c r="T160"/>
  <c r="T157"/>
  <c r="T162"/>
  <c r="T167"/>
  <c r="T106"/>
  <c r="T84"/>
  <c r="T81"/>
  <c r="T89"/>
  <c r="T86"/>
  <c r="T91"/>
  <c r="T99"/>
  <c r="T96"/>
  <c r="T104"/>
  <c r="T101"/>
  <c r="T75"/>
  <c r="T70"/>
  <c r="T178"/>
  <c r="T186"/>
  <c r="T183"/>
  <c r="T172"/>
  <c r="T197"/>
  <c r="T194"/>
  <c r="T199"/>
  <c r="T188"/>
  <c r="T64"/>
  <c r="C75"/>
  <c r="C106"/>
  <c r="C70"/>
  <c r="C172"/>
  <c r="C188"/>
  <c r="C64"/>
  <c r="T191"/>
  <c r="S191"/>
  <c r="R191"/>
  <c r="Q191"/>
  <c r="P191"/>
  <c r="O191"/>
  <c r="N191"/>
  <c r="M191"/>
  <c r="L191"/>
  <c r="K191"/>
  <c r="J191"/>
  <c r="I191"/>
  <c r="H191"/>
  <c r="G191"/>
  <c r="F191"/>
  <c r="E191"/>
  <c r="T175"/>
  <c r="S175"/>
  <c r="R175"/>
  <c r="Q175"/>
  <c r="P175"/>
  <c r="O175"/>
  <c r="N175"/>
  <c r="M175"/>
  <c r="L175"/>
  <c r="K175"/>
  <c r="J175"/>
  <c r="I175"/>
  <c r="H175"/>
  <c r="G175"/>
  <c r="F175"/>
  <c r="E175"/>
  <c r="T109"/>
  <c r="S109"/>
  <c r="R109"/>
  <c r="Q109"/>
  <c r="P109"/>
  <c r="O109"/>
  <c r="N109"/>
  <c r="M109"/>
  <c r="L109"/>
  <c r="K109"/>
  <c r="J109"/>
  <c r="I109"/>
  <c r="H109"/>
  <c r="G109"/>
  <c r="F109"/>
  <c r="E109"/>
  <c r="T78"/>
  <c r="S78"/>
  <c r="R78"/>
  <c r="Q78"/>
  <c r="P78"/>
  <c r="O78"/>
  <c r="N78"/>
  <c r="M78"/>
  <c r="L78"/>
  <c r="K78"/>
  <c r="J78"/>
  <c r="I78"/>
  <c r="H78"/>
  <c r="G78"/>
  <c r="F78"/>
  <c r="E78"/>
  <c r="T73"/>
  <c r="S73"/>
  <c r="R73"/>
  <c r="Q73"/>
  <c r="P73"/>
  <c r="O73"/>
  <c r="N73"/>
  <c r="M73"/>
  <c r="L73"/>
  <c r="K73"/>
  <c r="J73"/>
  <c r="I73"/>
  <c r="H73"/>
  <c r="G73"/>
  <c r="F73"/>
  <c r="T269"/>
  <c r="S269"/>
  <c r="R269"/>
  <c r="Q269"/>
  <c r="P269"/>
  <c r="O269"/>
  <c r="N269"/>
  <c r="M269"/>
  <c r="L269"/>
  <c r="K269"/>
  <c r="J269"/>
  <c r="I269"/>
  <c r="H269"/>
  <c r="G269"/>
  <c r="F269"/>
  <c r="E269"/>
  <c r="D269"/>
  <c r="C269"/>
  <c r="T267"/>
  <c r="S267"/>
  <c r="R267"/>
  <c r="Q267"/>
  <c r="P267"/>
  <c r="O267"/>
  <c r="N267"/>
  <c r="M267"/>
  <c r="L267"/>
  <c r="K267"/>
  <c r="J267"/>
  <c r="I267"/>
  <c r="H267"/>
  <c r="G267"/>
  <c r="F267"/>
  <c r="E267"/>
  <c r="D267"/>
  <c r="T265"/>
  <c r="S265"/>
  <c r="R265"/>
  <c r="Q265"/>
  <c r="P265"/>
  <c r="O265"/>
  <c r="N265"/>
  <c r="M265"/>
  <c r="L265"/>
  <c r="K265"/>
  <c r="J265"/>
  <c r="I265"/>
  <c r="H265"/>
  <c r="G265"/>
  <c r="F265"/>
  <c r="E265"/>
  <c r="D265"/>
  <c r="C265"/>
  <c r="T263"/>
  <c r="S263"/>
  <c r="R263"/>
  <c r="Q263"/>
  <c r="P263"/>
  <c r="O263"/>
  <c r="N263"/>
  <c r="M263"/>
  <c r="L263"/>
  <c r="K263"/>
  <c r="J263"/>
  <c r="I263"/>
  <c r="H263"/>
  <c r="G263"/>
  <c r="F263"/>
  <c r="E263"/>
  <c r="D263"/>
  <c r="C263"/>
  <c r="T261"/>
  <c r="S261"/>
  <c r="R261"/>
  <c r="Q261"/>
  <c r="P261"/>
  <c r="O261"/>
  <c r="N261"/>
  <c r="M261"/>
  <c r="L261"/>
  <c r="K261"/>
  <c r="J261"/>
  <c r="I261"/>
  <c r="H261"/>
  <c r="G261"/>
  <c r="F261"/>
  <c r="E261"/>
  <c r="D261"/>
  <c r="C261"/>
  <c r="T259"/>
  <c r="S259"/>
  <c r="R259"/>
  <c r="Q259"/>
  <c r="P259"/>
  <c r="O259"/>
  <c r="N259"/>
  <c r="M259"/>
  <c r="L259"/>
  <c r="K259"/>
  <c r="J259"/>
  <c r="I259"/>
  <c r="H259"/>
  <c r="G259"/>
  <c r="F259"/>
  <c r="E259"/>
  <c r="D259"/>
  <c r="C259"/>
  <c r="T257"/>
  <c r="S257"/>
  <c r="R257"/>
  <c r="Q257"/>
  <c r="P257"/>
  <c r="O257"/>
  <c r="N257"/>
  <c r="M257"/>
  <c r="L257"/>
  <c r="K257"/>
  <c r="J257"/>
  <c r="I257"/>
  <c r="H257"/>
  <c r="G257"/>
  <c r="F257"/>
  <c r="E257"/>
  <c r="D257"/>
  <c r="C257"/>
  <c r="T255"/>
  <c r="S255"/>
  <c r="R255"/>
  <c r="Q255"/>
  <c r="P255"/>
  <c r="O255"/>
  <c r="N255"/>
  <c r="M255"/>
  <c r="L255"/>
  <c r="K255"/>
  <c r="J255"/>
  <c r="I255"/>
  <c r="H255"/>
  <c r="G255"/>
  <c r="F255"/>
  <c r="E255"/>
  <c r="D255"/>
  <c r="C255"/>
  <c r="T248"/>
  <c r="S248"/>
  <c r="R248"/>
  <c r="Q248"/>
  <c r="P248"/>
  <c r="O248"/>
  <c r="N248"/>
  <c r="M248"/>
  <c r="L248"/>
  <c r="K248"/>
  <c r="J248"/>
  <c r="I248"/>
  <c r="H248"/>
  <c r="G248"/>
  <c r="F248"/>
  <c r="E248"/>
  <c r="D248"/>
  <c r="C248"/>
  <c r="T246"/>
  <c r="S246"/>
  <c r="R246"/>
  <c r="Q246"/>
  <c r="P246"/>
  <c r="O246"/>
  <c r="N246"/>
  <c r="M246"/>
  <c r="L246"/>
  <c r="K246"/>
  <c r="J246"/>
  <c r="I246"/>
  <c r="H246"/>
  <c r="G246"/>
  <c r="F246"/>
  <c r="E246"/>
  <c r="D246"/>
  <c r="C246"/>
  <c r="T244"/>
  <c r="S244"/>
  <c r="R244"/>
  <c r="Q244"/>
  <c r="P244"/>
  <c r="O244"/>
  <c r="N244"/>
  <c r="M244"/>
  <c r="L244"/>
  <c r="K244"/>
  <c r="J244"/>
  <c r="I244"/>
  <c r="H244"/>
  <c r="G244"/>
  <c r="F244"/>
  <c r="E244"/>
  <c r="D244"/>
  <c r="C244"/>
  <c r="T240"/>
  <c r="S240"/>
  <c r="R240"/>
  <c r="Q240"/>
  <c r="P240"/>
  <c r="O240"/>
  <c r="N240"/>
  <c r="M240"/>
  <c r="L240"/>
  <c r="K240"/>
  <c r="J240"/>
  <c r="I240"/>
  <c r="H240"/>
  <c r="G240"/>
  <c r="F240"/>
  <c r="E240"/>
  <c r="D240"/>
  <c r="C240"/>
  <c r="T237"/>
  <c r="S237"/>
  <c r="R237"/>
  <c r="Q237"/>
  <c r="P237"/>
  <c r="O237"/>
  <c r="N237"/>
  <c r="M237"/>
  <c r="L237"/>
  <c r="K237"/>
  <c r="J237"/>
  <c r="I237"/>
  <c r="H237"/>
  <c r="G237"/>
  <c r="F237"/>
  <c r="E237"/>
  <c r="D237"/>
  <c r="C237"/>
  <c r="T224"/>
  <c r="S224"/>
  <c r="R224"/>
  <c r="Q224"/>
  <c r="P224"/>
  <c r="O224"/>
  <c r="N224"/>
  <c r="M224"/>
  <c r="L224"/>
  <c r="K224"/>
  <c r="J224"/>
  <c r="I224"/>
  <c r="H224"/>
  <c r="G224"/>
  <c r="F224"/>
  <c r="E224"/>
  <c r="D224"/>
  <c r="C224"/>
  <c r="T214"/>
  <c r="S214"/>
  <c r="R214"/>
  <c r="Q214"/>
  <c r="P214"/>
  <c r="O214"/>
  <c r="N214"/>
  <c r="M214"/>
  <c r="L214"/>
  <c r="K214"/>
  <c r="J214"/>
  <c r="I214"/>
  <c r="H214"/>
  <c r="G214"/>
  <c r="F214"/>
  <c r="E214"/>
  <c r="D214"/>
  <c r="C214"/>
  <c r="T204"/>
  <c r="S204"/>
  <c r="R204"/>
  <c r="Q204"/>
  <c r="P204"/>
  <c r="O204"/>
  <c r="N204"/>
  <c r="M204"/>
  <c r="L204"/>
  <c r="K204"/>
  <c r="J204"/>
  <c r="I204"/>
  <c r="H204"/>
  <c r="G204"/>
  <c r="F204"/>
  <c r="E204"/>
  <c r="D204"/>
  <c r="C204"/>
  <c r="A29"/>
  <c r="A65"/>
  <c r="A71"/>
  <c r="A92"/>
  <c r="A97"/>
  <c r="A102"/>
  <c r="A123"/>
  <c r="A128"/>
  <c r="A133"/>
  <c r="A138"/>
  <c r="A143"/>
  <c r="A148"/>
  <c r="A153"/>
  <c r="A158"/>
  <c r="A163"/>
  <c r="A168"/>
  <c r="A173"/>
  <c r="A179"/>
  <c r="A184"/>
  <c r="A189"/>
  <c r="A195"/>
  <c r="A200"/>
  <c r="A107"/>
  <c r="A113"/>
  <c r="A118"/>
  <c r="A76"/>
  <c r="A82"/>
  <c r="A87"/>
  <c r="T67"/>
  <c r="S67"/>
  <c r="R67"/>
  <c r="Q67"/>
  <c r="P67"/>
  <c r="O67"/>
  <c r="N67"/>
  <c r="M67"/>
  <c r="L67"/>
  <c r="K67"/>
  <c r="J67"/>
  <c r="I67"/>
  <c r="H67"/>
  <c r="G67"/>
  <c r="F67"/>
  <c r="E67"/>
  <c r="A39"/>
  <c r="A49"/>
  <c r="A59"/>
  <c r="A44"/>
  <c r="A54"/>
  <c r="T20"/>
  <c r="S20"/>
  <c r="R20"/>
  <c r="Q20"/>
  <c r="P20"/>
  <c r="O20"/>
  <c r="N20"/>
  <c r="M20"/>
  <c r="L20"/>
  <c r="K20"/>
  <c r="J20"/>
  <c r="I20"/>
  <c r="H20"/>
  <c r="G20"/>
  <c r="F20"/>
  <c r="E20"/>
  <c r="T13"/>
  <c r="Q13"/>
  <c r="T15"/>
  <c r="S13"/>
  <c r="P13"/>
  <c r="S15"/>
  <c r="R13"/>
  <c r="O13"/>
  <c r="R15"/>
  <c r="N13"/>
  <c r="Q15"/>
  <c r="M13"/>
  <c r="P15"/>
  <c r="L13"/>
  <c r="O15"/>
  <c r="K13"/>
  <c r="N15"/>
  <c r="J13"/>
  <c r="M15"/>
  <c r="I13"/>
  <c r="L15"/>
  <c r="H13"/>
  <c r="K15"/>
  <c r="G13"/>
  <c r="J15"/>
  <c r="F13"/>
  <c r="I15"/>
  <c r="E13"/>
  <c r="H15"/>
  <c r="G15"/>
  <c r="F15"/>
  <c r="D13"/>
  <c r="E15"/>
  <c r="T12"/>
  <c r="S12"/>
  <c r="R12"/>
  <c r="Q12"/>
  <c r="P12"/>
  <c r="O12"/>
  <c r="N12"/>
  <c r="M12"/>
  <c r="L12"/>
  <c r="K12"/>
  <c r="J12"/>
  <c r="I12"/>
  <c r="H12"/>
  <c r="G12"/>
  <c r="F12"/>
  <c r="E12"/>
  <c r="D12"/>
  <c r="C12"/>
</calcChain>
</file>

<file path=xl/sharedStrings.xml><?xml version="1.0" encoding="utf-8"?>
<sst xmlns="http://schemas.openxmlformats.org/spreadsheetml/2006/main" count="548" uniqueCount="132">
  <si>
    <t>Форма 1</t>
  </si>
  <si>
    <t>Показатели</t>
  </si>
  <si>
    <t>Единица</t>
  </si>
  <si>
    <t>2017 г.</t>
  </si>
  <si>
    <t>2018 г.</t>
  </si>
  <si>
    <t>2019 г.</t>
  </si>
  <si>
    <t>2020 г.</t>
  </si>
  <si>
    <t>2021 г.</t>
  </si>
  <si>
    <t>2022 г.</t>
  </si>
  <si>
    <t>2023 г.</t>
  </si>
  <si>
    <t>2024 г.</t>
  </si>
  <si>
    <t>отчет</t>
  </si>
  <si>
    <t>оценка</t>
  </si>
  <si>
    <t>прогноз</t>
  </si>
  <si>
    <t>1 вариант консервативный</t>
  </si>
  <si>
    <t>2 вариант базовый</t>
  </si>
  <si>
    <t>3 вариант целевой</t>
  </si>
  <si>
    <t xml:space="preserve">Отгружено товаров собственного производства, выполнено работ и услуг собственными силами (без НДС и акцизов).  Сельское хозяйство, охота и лесное хозяйство (раздел А) </t>
  </si>
  <si>
    <t xml:space="preserve">     в ценах соответствующих лет</t>
  </si>
  <si>
    <t>тыс.руб.</t>
  </si>
  <si>
    <t>х</t>
  </si>
  <si>
    <t xml:space="preserve">     индекс-дефлятор</t>
  </si>
  <si>
    <t>%</t>
  </si>
  <si>
    <t xml:space="preserve">     индекс производства</t>
  </si>
  <si>
    <t>в % к пред. году</t>
  </si>
  <si>
    <t>в том числе по предприятиям</t>
  </si>
  <si>
    <t>Промышленное производство</t>
  </si>
  <si>
    <t xml:space="preserve">Отгружено товаров собственного производства, выполнено работ и услуг собственными силами (без НДС и акцизов) по разделам  В,C,D,E  </t>
  </si>
  <si>
    <t xml:space="preserve">     индекс промышленного производства</t>
  </si>
  <si>
    <t>в том числе по видам деятельности:</t>
  </si>
  <si>
    <t>Подраздел 16: Обработка древесины и производство изделий из дерева и пробки, кроме мебели, производство изделий из соломки и материалов для плетения</t>
  </si>
  <si>
    <t>Производство важнейших видов продукции</t>
  </si>
  <si>
    <t>тыс.куб.м.</t>
  </si>
  <si>
    <t>тыс. куб. м</t>
  </si>
  <si>
    <t>тонн</t>
  </si>
  <si>
    <t xml:space="preserve">     в ценах 2018 года</t>
  </si>
  <si>
    <t>Прогноз социально-экономического развития на 2020-2024 годы</t>
  </si>
  <si>
    <t>1.ПО"ПИК Лесинвесттехнологии"</t>
  </si>
  <si>
    <t>2.ИП Агафонов</t>
  </si>
  <si>
    <t>3. ИП ЛожкинС.И</t>
  </si>
  <si>
    <t>4. ИП Игрюмов В.Н</t>
  </si>
  <si>
    <t>5. ИП Сухарников В.С</t>
  </si>
  <si>
    <t>6. ООО "ФОРЕСТ"</t>
  </si>
  <si>
    <t xml:space="preserve">  7. ОАО "Унжалеспром"</t>
  </si>
  <si>
    <t xml:space="preserve">  8. ОАО "Унжа Док"</t>
  </si>
  <si>
    <t xml:space="preserve">РАЗДЕЛ С: Обрабатывающие производства  </t>
  </si>
  <si>
    <t xml:space="preserve">Подраздел 10: Производство пищевых продуктов  </t>
  </si>
  <si>
    <t>1. ООО "Царь Берендей"</t>
  </si>
  <si>
    <t>2. ООО"Макарьевхлеб</t>
  </si>
  <si>
    <t>3. ООО "Молочная ферма"</t>
  </si>
  <si>
    <t>4. ООО "Макарьевские колбасы"</t>
  </si>
  <si>
    <t>5. ООО "Келарь"</t>
  </si>
  <si>
    <r>
      <t>12. ООО "Корунд",ООО  "Макарьевский ДОЗ"</t>
    </r>
    <r>
      <rPr>
        <sz val="12"/>
        <rFont val="Times New Roman CYR"/>
        <family val="1"/>
        <charset val="204"/>
      </rPr>
      <t xml:space="preserve"> </t>
    </r>
  </si>
  <si>
    <t>10. ООО "Унжа ДоК"</t>
  </si>
  <si>
    <t>9. ИП Сухарников В.С</t>
  </si>
  <si>
    <t>8.  ИП Игрюмов В.Н</t>
  </si>
  <si>
    <t>7.  ИП ЛожкинС.И</t>
  </si>
  <si>
    <t>6. ИП Агафонов</t>
  </si>
  <si>
    <t>5. ООО "ФОРЕСТ"</t>
  </si>
  <si>
    <t xml:space="preserve"> 4.  ОАО "Унжалеспром"</t>
  </si>
  <si>
    <t>3.  ООО"МАС</t>
  </si>
  <si>
    <t>1. ООО "Промлес"</t>
  </si>
  <si>
    <t xml:space="preserve">РАЗДЕЛ  D: Обеспечение электроэнергией, газом и паром, кондиционирование воздуха всего по муниципальному району  </t>
  </si>
  <si>
    <t xml:space="preserve"> 1.ООО"Теплосеть Макарьев"</t>
  </si>
  <si>
    <t xml:space="preserve">РАЗДЕЛ Е: Водоснабжение; водоотведение, услуги по удалению и рекультивации отходов  всего по муниципальному району  </t>
  </si>
  <si>
    <t xml:space="preserve"> 1. МУП "Макарьевское КХ"</t>
  </si>
  <si>
    <t>МП " Сервисбыт"</t>
  </si>
  <si>
    <t>Вывозка древесины - всего</t>
  </si>
  <si>
    <t xml:space="preserve"> ГПКО"Костромалес"</t>
  </si>
  <si>
    <t>ИП Агафонов Е.Н</t>
  </si>
  <si>
    <t>ИП Ложкин С.И</t>
  </si>
  <si>
    <t>ИП Игрюмов.В.Н</t>
  </si>
  <si>
    <t>ООО "ФОРЕСТ"</t>
  </si>
  <si>
    <t>ОАО "Унжалеспром"</t>
  </si>
  <si>
    <t>ОАО "Унжа ДоК"</t>
  </si>
  <si>
    <t>ПО "ПИК Лесинвесттехнологии"</t>
  </si>
  <si>
    <t xml:space="preserve"> ООО "Родник"ИП Сухарников</t>
  </si>
  <si>
    <t xml:space="preserve"> Деловая древесина - всего</t>
  </si>
  <si>
    <t>Пиломатериалы - всего.</t>
  </si>
  <si>
    <t xml:space="preserve"> ООО "Корунд", ООО  "Макарьевский ДОЗ" </t>
  </si>
  <si>
    <t>ОАО "УнжаДоК"</t>
  </si>
  <si>
    <t>ООО"Промлес"</t>
  </si>
  <si>
    <t>ООО "КМ Макарьев"</t>
  </si>
  <si>
    <t>ООО "МАС"</t>
  </si>
  <si>
    <t>ООО "ФОРЕСТ</t>
  </si>
  <si>
    <t>Оцилиндрованное бревно</t>
  </si>
  <si>
    <t>м.куб.</t>
  </si>
  <si>
    <t>Столярные изделия</t>
  </si>
  <si>
    <t>ООО "Промлес"</t>
  </si>
  <si>
    <t>Полки хлебные</t>
  </si>
  <si>
    <t>шт.</t>
  </si>
  <si>
    <t>Брус профилированный, клееный стеновой:</t>
  </si>
  <si>
    <t>Другие изделия из древесины естественной влажности:</t>
  </si>
  <si>
    <t>Другая продукция из сухой древесины :</t>
  </si>
  <si>
    <t>Сыр (сырный продукт)</t>
  </si>
  <si>
    <t>Масло животное-всего</t>
  </si>
  <si>
    <t>ООО "Молочная ферма"</t>
  </si>
  <si>
    <t>Цельномолочная продукция - всего</t>
  </si>
  <si>
    <t>Сметана</t>
  </si>
  <si>
    <t>Кефир</t>
  </si>
  <si>
    <t>Творог</t>
  </si>
  <si>
    <t>Колбасные изделия</t>
  </si>
  <si>
    <t>ООО "Макарьевские колбасы"</t>
  </si>
  <si>
    <t>Хлебобулочные изделия- всего</t>
  </si>
  <si>
    <t xml:space="preserve"> ООО"Макарьевхлеб"</t>
  </si>
  <si>
    <t>ООО"Хлеб"</t>
  </si>
  <si>
    <t>ИП Сердюк Н.Н.</t>
  </si>
  <si>
    <t>ИП Лебедева Т.М.</t>
  </si>
  <si>
    <t>ИП Булыгина М.В.</t>
  </si>
  <si>
    <t>ООО "Гермес"</t>
  </si>
  <si>
    <t>ИП Шлюндина Г.Л., ИП Софронов А.В.</t>
  </si>
  <si>
    <t>ИП Сухарников В.С.</t>
  </si>
  <si>
    <t>ИП Трондина Н.А.</t>
  </si>
  <si>
    <t>ИП Стулихина М.В.</t>
  </si>
  <si>
    <t>ООО "Царь Берендей":</t>
  </si>
  <si>
    <t>Ягода сушёная</t>
  </si>
  <si>
    <t>Ягода быстрозамороженная- всего</t>
  </si>
  <si>
    <t>Грибы сушеные - всего</t>
  </si>
  <si>
    <t>Грибы маринованные</t>
  </si>
  <si>
    <t>усл.банок</t>
  </si>
  <si>
    <t>Грибы быстрозамороженные- всего</t>
  </si>
  <si>
    <t>Грибы солёные- всего</t>
  </si>
  <si>
    <t>Морс ягодный - всего</t>
  </si>
  <si>
    <t>Ягода консервированная</t>
  </si>
  <si>
    <t>Макарьевскому</t>
  </si>
  <si>
    <t xml:space="preserve"> ИП Сухарников</t>
  </si>
  <si>
    <t>ООО "Леспром"</t>
  </si>
  <si>
    <t>11. ООО"Леспром"</t>
  </si>
  <si>
    <r>
      <t xml:space="preserve">02. Лесоводство и лесозаготовки </t>
    </r>
    <r>
      <rPr>
        <sz val="12"/>
        <rFont val="Times New Roman CYR"/>
        <family val="1"/>
        <charset val="204"/>
      </rPr>
      <t>всего по муниципальному району</t>
    </r>
  </si>
  <si>
    <r>
      <t xml:space="preserve"> </t>
    </r>
    <r>
      <rPr>
        <b/>
        <sz val="12"/>
        <rFont val="Times New Roman CYR"/>
        <family val="1"/>
        <charset val="204"/>
      </rPr>
      <t>2</t>
    </r>
    <r>
      <rPr>
        <sz val="12"/>
        <rFont val="Times New Roman CYR"/>
        <family val="1"/>
        <charset val="204"/>
      </rPr>
      <t xml:space="preserve">. </t>
    </r>
    <r>
      <rPr>
        <b/>
        <sz val="12"/>
        <rFont val="Times New Roman CYR"/>
        <family val="1"/>
        <charset val="204"/>
      </rPr>
      <t>ООО "КМ Макарьев"</t>
    </r>
  </si>
  <si>
    <r>
      <t xml:space="preserve"> </t>
    </r>
    <r>
      <rPr>
        <b/>
        <sz val="12"/>
        <rFont val="Times New Roman CYR"/>
        <family val="1"/>
        <charset val="204"/>
      </rPr>
      <t>2</t>
    </r>
    <r>
      <rPr>
        <sz val="12"/>
        <rFont val="Times New Roman CYR"/>
        <family val="1"/>
        <charset val="204"/>
      </rPr>
      <t xml:space="preserve">. </t>
    </r>
    <r>
      <rPr>
        <b/>
        <sz val="12"/>
        <rFont val="Times New Roman CYR"/>
        <family val="1"/>
        <charset val="204"/>
      </rPr>
      <t>ООО "КХ г. Макарьев"</t>
    </r>
  </si>
  <si>
    <r>
      <t xml:space="preserve"> </t>
    </r>
    <r>
      <rPr>
        <sz val="12"/>
        <rFont val="Times New Roman CYR"/>
        <family val="1"/>
        <charset val="204"/>
      </rPr>
      <t>ООО "Келарь"</t>
    </r>
  </si>
</sst>
</file>

<file path=xl/styles.xml><?xml version="1.0" encoding="utf-8"?>
<styleSheet xmlns="http://schemas.openxmlformats.org/spreadsheetml/2006/main">
  <numFmts count="2">
    <numFmt numFmtId="164" formatCode="0.0_)"/>
    <numFmt numFmtId="165" formatCode="0.0"/>
  </numFmts>
  <fonts count="13">
    <font>
      <sz val="10"/>
      <name val="Times New Roman Cyr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color indexed="10"/>
      <name val="Times New Roman CYR"/>
      <family val="1"/>
      <charset val="204"/>
    </font>
    <font>
      <sz val="8"/>
      <name val="Times New Roman Cyr"/>
      <charset val="204"/>
    </font>
    <font>
      <b/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9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9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distributed"/>
    </xf>
    <xf numFmtId="0" fontId="4" fillId="0" borderId="1" xfId="0" applyFont="1" applyBorder="1"/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vertical="distributed"/>
    </xf>
    <xf numFmtId="0" fontId="1" fillId="0" borderId="2" xfId="0" applyFont="1" applyBorder="1" applyAlignment="1"/>
    <xf numFmtId="0" fontId="1" fillId="0" borderId="3" xfId="0" applyFont="1" applyBorder="1" applyAlignment="1"/>
    <xf numFmtId="0" fontId="2" fillId="0" borderId="1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1" xfId="0" applyFont="1" applyBorder="1"/>
    <xf numFmtId="0" fontId="3" fillId="0" borderId="2" xfId="0" applyFont="1" applyBorder="1" applyAlignment="1">
      <alignment horizontal="center" wrapText="1"/>
    </xf>
    <xf numFmtId="164" fontId="1" fillId="0" borderId="1" xfId="0" applyNumberFormat="1" applyFont="1" applyBorder="1"/>
    <xf numFmtId="165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/>
    </xf>
    <xf numFmtId="0" fontId="6" fillId="0" borderId="0" xfId="0" applyFont="1"/>
    <xf numFmtId="164" fontId="3" fillId="0" borderId="1" xfId="0" applyNumberFormat="1" applyFont="1" applyBorder="1"/>
    <xf numFmtId="0" fontId="5" fillId="0" borderId="1" xfId="0" applyFont="1" applyBorder="1" applyAlignment="1">
      <alignment horizontal="justify" vertical="justify"/>
    </xf>
    <xf numFmtId="0" fontId="5" fillId="0" borderId="1" xfId="0" applyFont="1" applyBorder="1" applyAlignment="1">
      <alignment horizontal="justify" vertical="justify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3" fillId="0" borderId="3" xfId="0" applyFont="1" applyBorder="1" applyAlignment="1">
      <alignment horizontal="center" wrapText="1"/>
    </xf>
    <xf numFmtId="2" fontId="5" fillId="0" borderId="1" xfId="0" applyNumberFormat="1" applyFont="1" applyBorder="1"/>
    <xf numFmtId="0" fontId="8" fillId="0" borderId="1" xfId="0" applyFont="1" applyBorder="1"/>
    <xf numFmtId="0" fontId="2" fillId="0" borderId="4" xfId="0" applyFont="1" applyBorder="1" applyAlignment="1">
      <alignment horizontal="center"/>
    </xf>
    <xf numFmtId="0" fontId="5" fillId="0" borderId="0" xfId="0" applyFont="1" applyBorder="1"/>
    <xf numFmtId="2" fontId="8" fillId="0" borderId="1" xfId="0" applyNumberFormat="1" applyFont="1" applyBorder="1"/>
    <xf numFmtId="165" fontId="8" fillId="0" borderId="1" xfId="0" applyNumberFormat="1" applyFont="1" applyBorder="1"/>
    <xf numFmtId="0" fontId="5" fillId="0" borderId="1" xfId="0" applyFont="1" applyBorder="1" applyAlignment="1">
      <alignment horizontal="justify"/>
    </xf>
    <xf numFmtId="0" fontId="1" fillId="0" borderId="1" xfId="0" applyFont="1" applyBorder="1" applyAlignment="1">
      <alignment horizontal="justify"/>
    </xf>
    <xf numFmtId="1" fontId="9" fillId="0" borderId="1" xfId="0" applyNumberFormat="1" applyFont="1" applyBorder="1"/>
    <xf numFmtId="165" fontId="9" fillId="0" borderId="1" xfId="0" applyNumberFormat="1" applyFont="1" applyBorder="1"/>
    <xf numFmtId="0" fontId="8" fillId="0" borderId="1" xfId="0" applyFont="1" applyBorder="1" applyAlignment="1">
      <alignment horizontal="justify"/>
    </xf>
    <xf numFmtId="165" fontId="8" fillId="0" borderId="1" xfId="0" applyNumberFormat="1" applyFont="1" applyBorder="1" applyAlignment="1">
      <alignment horizontal="justify"/>
    </xf>
    <xf numFmtId="165" fontId="9" fillId="0" borderId="1" xfId="0" applyNumberFormat="1" applyFont="1" applyBorder="1" applyAlignment="1">
      <alignment horizontal="justify"/>
    </xf>
    <xf numFmtId="0" fontId="1" fillId="0" borderId="1" xfId="0" applyFont="1" applyBorder="1" applyAlignment="1">
      <alignment vertical="justify"/>
    </xf>
    <xf numFmtId="164" fontId="10" fillId="0" borderId="1" xfId="0" applyNumberFormat="1" applyFont="1" applyBorder="1"/>
    <xf numFmtId="165" fontId="10" fillId="0" borderId="1" xfId="0" applyNumberFormat="1" applyFont="1" applyBorder="1"/>
    <xf numFmtId="0" fontId="11" fillId="0" borderId="0" xfId="0" applyFont="1"/>
    <xf numFmtId="165" fontId="1" fillId="0" borderId="1" xfId="0" applyNumberFormat="1" applyFont="1" applyBorder="1" applyAlignment="1">
      <alignment horizontal="left"/>
    </xf>
    <xf numFmtId="165" fontId="3" fillId="0" borderId="3" xfId="0" applyNumberFormat="1" applyFont="1" applyBorder="1" applyAlignment="1">
      <alignment horizontal="center" wrapText="1"/>
    </xf>
    <xf numFmtId="165" fontId="1" fillId="0" borderId="3" xfId="0" applyNumberFormat="1" applyFont="1" applyBorder="1" applyAlignment="1">
      <alignment horizontal="center" wrapText="1"/>
    </xf>
    <xf numFmtId="0" fontId="2" fillId="0" borderId="0" xfId="0" applyFont="1" applyBorder="1"/>
    <xf numFmtId="0" fontId="2" fillId="0" borderId="1" xfId="0" applyFont="1" applyBorder="1" applyAlignment="1">
      <alignment horizontal="justify"/>
    </xf>
    <xf numFmtId="0" fontId="5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5" fillId="0" borderId="1" xfId="0" applyNumberFormat="1" applyFont="1" applyBorder="1" applyAlignment="1">
      <alignment wrapText="1" shrinkToFit="1"/>
    </xf>
    <xf numFmtId="165" fontId="1" fillId="0" borderId="5" xfId="0" applyNumberFormat="1" applyFont="1" applyBorder="1"/>
    <xf numFmtId="165" fontId="1" fillId="0" borderId="5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justify"/>
    </xf>
    <xf numFmtId="0" fontId="3" fillId="0" borderId="3" xfId="0" applyFont="1" applyBorder="1" applyAlignment="1">
      <alignment horizontal="left" vertical="justify" wrapText="1"/>
    </xf>
    <xf numFmtId="0" fontId="2" fillId="0" borderId="1" xfId="0" applyFont="1" applyBorder="1" applyAlignment="1">
      <alignment horizontal="justify" vertical="justify"/>
    </xf>
    <xf numFmtId="165" fontId="1" fillId="0" borderId="1" xfId="0" applyNumberFormat="1" applyFont="1" applyFill="1" applyBorder="1"/>
    <xf numFmtId="0" fontId="2" fillId="0" borderId="0" xfId="0" applyFont="1" applyFill="1"/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8;&#1086;&#1075;&#1085;&#1086;&#1079;%202019-2024/&#1047;&#1072;&#1087;&#1088;&#1086;&#1089;%20&#1052;&#1054;/&#1055;&#1088;&#1086;&#1075;&#1085;&#1086;&#1079;_&#1092;&#1086;&#1088;&#1084;&#1099;_2019-2024%20&#1075;&#1086;&#1076;&#109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м "/>
      <sheetName val="село"/>
      <sheetName val="инвестиции"/>
      <sheetName val="товарооборот"/>
      <sheetName val="услуги"/>
      <sheetName val="Население"/>
      <sheetName val="пром  (2)"/>
    </sheetNames>
    <sheetDataSet>
      <sheetData sheetId="0" refreshError="1"/>
      <sheetData sheetId="1" refreshError="1"/>
      <sheetData sheetId="2" refreshError="1"/>
      <sheetData sheetId="3" refreshError="1">
        <row r="5">
          <cell r="A5" t="str">
            <v>по ____________________ муниципальному району (городскому округу)</v>
          </cell>
        </row>
      </sheetData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V454"/>
  <sheetViews>
    <sheetView tabSelected="1" topLeftCell="A61" zoomScaleSheetLayoutView="100" zoomScalePageLayoutView="70" workbookViewId="0">
      <selection activeCell="B69" sqref="B69:T69"/>
    </sheetView>
  </sheetViews>
  <sheetFormatPr defaultRowHeight="15.75"/>
  <cols>
    <col min="1" max="1" width="37.5" style="3" customWidth="1"/>
    <col min="2" max="2" width="10.33203125" style="19" customWidth="1"/>
    <col min="3" max="3" width="9.1640625" style="3" customWidth="1"/>
    <col min="4" max="4" width="10.33203125" style="3" customWidth="1"/>
    <col min="5" max="7" width="9.6640625" style="3" customWidth="1"/>
    <col min="8" max="8" width="10" style="3" customWidth="1"/>
    <col min="9" max="11" width="9.6640625" style="3" customWidth="1"/>
    <col min="12" max="14" width="10" style="3" customWidth="1"/>
    <col min="15" max="15" width="10.33203125" style="3" customWidth="1"/>
    <col min="16" max="16" width="10" style="3" customWidth="1"/>
    <col min="17" max="17" width="10.33203125" style="3" customWidth="1"/>
    <col min="18" max="18" width="10" style="3" customWidth="1"/>
    <col min="19" max="19" width="10.33203125" style="3" customWidth="1"/>
    <col min="20" max="20" width="10.6640625" style="3" customWidth="1"/>
    <col min="21" max="16384" width="9.33203125" style="3"/>
  </cols>
  <sheetData>
    <row r="1" spans="1:21">
      <c r="A1" s="1"/>
      <c r="B1" s="2"/>
      <c r="C1" s="78" t="s">
        <v>0</v>
      </c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</row>
    <row r="2" spans="1:21" s="30" customFormat="1">
      <c r="A2" s="1" t="s">
        <v>36</v>
      </c>
      <c r="B2" s="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3"/>
      <c r="O2" s="3"/>
      <c r="P2" s="3"/>
      <c r="Q2" s="3"/>
      <c r="R2" s="3"/>
      <c r="S2" s="3"/>
      <c r="T2" s="3"/>
    </row>
    <row r="3" spans="1:21">
      <c r="A3" s="1" t="s">
        <v>124</v>
      </c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21">
      <c r="A4" s="1" t="str">
        <f>[1]товарооборот!A5</f>
        <v>по ____________________ муниципальному району (городскому округу)</v>
      </c>
      <c r="B4" s="2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21" ht="12.75" customHeight="1">
      <c r="A5" s="1"/>
      <c r="B5" s="2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21" ht="15.75" customHeight="1">
      <c r="A6" s="74" t="s">
        <v>1</v>
      </c>
      <c r="B6" s="74" t="s">
        <v>2</v>
      </c>
      <c r="C6" s="6" t="s">
        <v>3</v>
      </c>
      <c r="D6" s="6" t="s">
        <v>4</v>
      </c>
      <c r="E6" s="6" t="s">
        <v>5</v>
      </c>
      <c r="F6" s="77" t="s">
        <v>6</v>
      </c>
      <c r="G6" s="77"/>
      <c r="H6" s="77"/>
      <c r="I6" s="77" t="s">
        <v>7</v>
      </c>
      <c r="J6" s="77"/>
      <c r="K6" s="77"/>
      <c r="L6" s="77" t="s">
        <v>8</v>
      </c>
      <c r="M6" s="77"/>
      <c r="N6" s="77"/>
      <c r="O6" s="77" t="s">
        <v>9</v>
      </c>
      <c r="P6" s="77"/>
      <c r="Q6" s="77"/>
      <c r="R6" s="77" t="s">
        <v>10</v>
      </c>
      <c r="S6" s="77"/>
      <c r="T6" s="77"/>
    </row>
    <row r="7" spans="1:21">
      <c r="A7" s="75"/>
      <c r="B7" s="75"/>
      <c r="C7" s="74" t="s">
        <v>11</v>
      </c>
      <c r="D7" s="74" t="s">
        <v>11</v>
      </c>
      <c r="E7" s="74" t="s">
        <v>12</v>
      </c>
      <c r="F7" s="77" t="s">
        <v>13</v>
      </c>
      <c r="G7" s="77"/>
      <c r="H7" s="77"/>
      <c r="I7" s="77" t="s">
        <v>13</v>
      </c>
      <c r="J7" s="77"/>
      <c r="K7" s="77"/>
      <c r="L7" s="77" t="s">
        <v>13</v>
      </c>
      <c r="M7" s="77"/>
      <c r="N7" s="77"/>
      <c r="O7" s="77" t="s">
        <v>13</v>
      </c>
      <c r="P7" s="77"/>
      <c r="Q7" s="77"/>
      <c r="R7" s="77" t="s">
        <v>13</v>
      </c>
      <c r="S7" s="77"/>
      <c r="T7" s="77"/>
    </row>
    <row r="8" spans="1:21" ht="66.75" customHeight="1">
      <c r="A8" s="76"/>
      <c r="B8" s="76"/>
      <c r="C8" s="76"/>
      <c r="D8" s="76"/>
      <c r="E8" s="76"/>
      <c r="F8" s="4" t="s">
        <v>14</v>
      </c>
      <c r="G8" s="4" t="s">
        <v>15</v>
      </c>
      <c r="H8" s="4" t="s">
        <v>16</v>
      </c>
      <c r="I8" s="4" t="s">
        <v>14</v>
      </c>
      <c r="J8" s="4" t="s">
        <v>15</v>
      </c>
      <c r="K8" s="4" t="s">
        <v>16</v>
      </c>
      <c r="L8" s="4" t="s">
        <v>14</v>
      </c>
      <c r="M8" s="4" t="s">
        <v>15</v>
      </c>
      <c r="N8" s="4" t="s">
        <v>16</v>
      </c>
      <c r="O8" s="4" t="s">
        <v>14</v>
      </c>
      <c r="P8" s="4" t="s">
        <v>15</v>
      </c>
      <c r="Q8" s="4" t="s">
        <v>16</v>
      </c>
      <c r="R8" s="4" t="s">
        <v>14</v>
      </c>
      <c r="S8" s="4" t="s">
        <v>15</v>
      </c>
      <c r="T8" s="4" t="s">
        <v>16</v>
      </c>
    </row>
    <row r="9" spans="1:21">
      <c r="A9" s="69" t="s">
        <v>17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</row>
    <row r="10" spans="1:21">
      <c r="A10" s="70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</row>
    <row r="11" spans="1:21" ht="75.75" customHeight="1">
      <c r="A11" s="71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</row>
    <row r="12" spans="1:21">
      <c r="A12" s="5" t="s">
        <v>18</v>
      </c>
      <c r="B12" s="6" t="s">
        <v>19</v>
      </c>
      <c r="C12" s="22">
        <f>SUM(C17)</f>
        <v>52591.3</v>
      </c>
      <c r="D12" s="22">
        <f t="shared" ref="D12:T13" si="0">SUM(D17)</f>
        <v>71575.600000000006</v>
      </c>
      <c r="E12" s="23">
        <f t="shared" si="0"/>
        <v>74756.004000000001</v>
      </c>
      <c r="F12" s="23">
        <f t="shared" si="0"/>
        <v>79469.913599999985</v>
      </c>
      <c r="G12" s="23">
        <f t="shared" si="0"/>
        <v>79429.608639999991</v>
      </c>
      <c r="H12" s="23">
        <f t="shared" si="0"/>
        <v>80011.585279999999</v>
      </c>
      <c r="I12" s="23">
        <f t="shared" si="0"/>
        <v>84140.870655239996</v>
      </c>
      <c r="J12" s="23">
        <f t="shared" si="0"/>
        <v>84247.461084999988</v>
      </c>
      <c r="K12" s="23">
        <f t="shared" si="0"/>
        <v>85058.701886720009</v>
      </c>
      <c r="L12" s="23">
        <f t="shared" si="0"/>
        <v>88734.686852342173</v>
      </c>
      <c r="M12" s="23">
        <f t="shared" si="0"/>
        <v>89582.571583298122</v>
      </c>
      <c r="N12" s="23">
        <f t="shared" si="0"/>
        <v>90944.029183690931</v>
      </c>
      <c r="O12" s="23">
        <f t="shared" si="0"/>
        <v>93283.450431670251</v>
      </c>
      <c r="P12" s="23">
        <f t="shared" si="0"/>
        <v>95454.567149279756</v>
      </c>
      <c r="Q12" s="23">
        <f t="shared" si="0"/>
        <v>97515.663838237961</v>
      </c>
      <c r="R12" s="23">
        <f t="shared" si="0"/>
        <v>98305.058163939684</v>
      </c>
      <c r="S12" s="23">
        <f t="shared" si="0"/>
        <v>101948.87412842689</v>
      </c>
      <c r="T12" s="23">
        <f t="shared" si="0"/>
        <v>104791.05421796761</v>
      </c>
      <c r="U12" s="1"/>
    </row>
    <row r="13" spans="1:21">
      <c r="A13" s="7" t="s">
        <v>35</v>
      </c>
      <c r="B13" s="6" t="s">
        <v>19</v>
      </c>
      <c r="C13" s="24" t="s">
        <v>20</v>
      </c>
      <c r="D13" s="22">
        <f t="shared" si="0"/>
        <v>71575.600000000006</v>
      </c>
      <c r="E13" s="23">
        <f t="shared" si="0"/>
        <v>70926</v>
      </c>
      <c r="F13" s="23">
        <f t="shared" si="0"/>
        <v>70400</v>
      </c>
      <c r="G13" s="23">
        <f t="shared" si="0"/>
        <v>71840</v>
      </c>
      <c r="H13" s="23">
        <f t="shared" si="0"/>
        <v>72160</v>
      </c>
      <c r="I13" s="23">
        <f t="shared" si="0"/>
        <v>70652</v>
      </c>
      <c r="J13" s="23">
        <f t="shared" si="0"/>
        <v>72500</v>
      </c>
      <c r="K13" s="23">
        <f t="shared" si="0"/>
        <v>72920</v>
      </c>
      <c r="L13" s="23">
        <f t="shared" si="0"/>
        <v>70692</v>
      </c>
      <c r="M13" s="23">
        <f t="shared" si="0"/>
        <v>73211</v>
      </c>
      <c r="N13" s="23">
        <f t="shared" si="0"/>
        <v>73971</v>
      </c>
      <c r="O13" s="23">
        <f t="shared" si="0"/>
        <v>70777</v>
      </c>
      <c r="P13" s="23">
        <f t="shared" si="0"/>
        <v>73943</v>
      </c>
      <c r="Q13" s="23">
        <f t="shared" si="0"/>
        <v>75110</v>
      </c>
      <c r="R13" s="23">
        <f t="shared" si="0"/>
        <v>71103</v>
      </c>
      <c r="S13" s="23">
        <f t="shared" si="0"/>
        <v>74715</v>
      </c>
      <c r="T13" s="23">
        <f t="shared" si="0"/>
        <v>76289</v>
      </c>
      <c r="U13" s="1"/>
    </row>
    <row r="14" spans="1:21">
      <c r="A14" s="7" t="s">
        <v>21</v>
      </c>
      <c r="B14" s="6" t="s">
        <v>22</v>
      </c>
      <c r="C14" s="24"/>
      <c r="D14" s="24">
        <v>106.3</v>
      </c>
      <c r="E14" s="20">
        <v>105.4</v>
      </c>
      <c r="F14" s="20">
        <v>107.1</v>
      </c>
      <c r="G14" s="20">
        <v>104.9</v>
      </c>
      <c r="H14" s="20">
        <v>105.2</v>
      </c>
      <c r="I14" s="20">
        <v>105.5</v>
      </c>
      <c r="J14" s="20">
        <v>105.1</v>
      </c>
      <c r="K14" s="20">
        <v>105.2</v>
      </c>
      <c r="L14" s="20">
        <v>105.4</v>
      </c>
      <c r="M14" s="20">
        <v>105.3</v>
      </c>
      <c r="N14" s="20">
        <v>105.4</v>
      </c>
      <c r="O14" s="20">
        <v>105</v>
      </c>
      <c r="P14" s="20">
        <v>105.5</v>
      </c>
      <c r="Q14" s="20">
        <v>105.6</v>
      </c>
      <c r="R14" s="20">
        <v>104.9</v>
      </c>
      <c r="S14" s="20">
        <v>105.7</v>
      </c>
      <c r="T14" s="20">
        <v>105.8</v>
      </c>
      <c r="U14" s="1"/>
    </row>
    <row r="15" spans="1:21" ht="24" customHeight="1">
      <c r="A15" s="9" t="s">
        <v>23</v>
      </c>
      <c r="B15" s="4" t="s">
        <v>24</v>
      </c>
      <c r="C15" s="24"/>
      <c r="D15" s="20"/>
      <c r="E15" s="26">
        <f>(E13/D13)*100</f>
        <v>99.092428145904464</v>
      </c>
      <c r="F15" s="26">
        <f>(F13/E13)*100</f>
        <v>99.258381975580178</v>
      </c>
      <c r="G15" s="26">
        <f>(G13/E13)*100</f>
        <v>101.28866706144433</v>
      </c>
      <c r="H15" s="26">
        <f t="shared" ref="H15:T15" si="1">(H13/E13)*100</f>
        <v>101.73984152496969</v>
      </c>
      <c r="I15" s="26">
        <f t="shared" si="1"/>
        <v>100.35795454545455</v>
      </c>
      <c r="J15" s="26">
        <f t="shared" si="1"/>
        <v>100.91870824053453</v>
      </c>
      <c r="K15" s="26">
        <f t="shared" si="1"/>
        <v>101.05321507760532</v>
      </c>
      <c r="L15" s="26">
        <f t="shared" si="1"/>
        <v>100.05661552397666</v>
      </c>
      <c r="M15" s="26">
        <f t="shared" si="1"/>
        <v>100.98068965517241</v>
      </c>
      <c r="N15" s="26">
        <f t="shared" si="1"/>
        <v>101.44130554031815</v>
      </c>
      <c r="O15" s="26">
        <f t="shared" si="1"/>
        <v>100.1202399139931</v>
      </c>
      <c r="P15" s="26">
        <f t="shared" si="1"/>
        <v>100.99984974935461</v>
      </c>
      <c r="Q15" s="26">
        <f t="shared" si="1"/>
        <v>101.53979262143274</v>
      </c>
      <c r="R15" s="26">
        <f t="shared" si="1"/>
        <v>100.46060160786696</v>
      </c>
      <c r="S15" s="26">
        <f t="shared" si="1"/>
        <v>101.04404744194852</v>
      </c>
      <c r="T15" s="26">
        <f t="shared" si="1"/>
        <v>101.56969777659432</v>
      </c>
      <c r="U15" s="1"/>
    </row>
    <row r="16" spans="1:21" ht="48.75" customHeight="1">
      <c r="A16" s="13" t="s">
        <v>128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5"/>
      <c r="P16" s="5"/>
      <c r="Q16" s="5"/>
      <c r="R16" s="5"/>
      <c r="S16" s="5"/>
      <c r="T16" s="5"/>
    </row>
    <row r="17" spans="1:20">
      <c r="A17" s="5" t="s">
        <v>18</v>
      </c>
      <c r="B17" s="6" t="s">
        <v>19</v>
      </c>
      <c r="C17" s="22">
        <f>SUM(C23,C28,C33,C38,C43,C48,C53,C58)</f>
        <v>52591.3</v>
      </c>
      <c r="D17" s="22">
        <f t="shared" ref="D17:T18" si="2">SUM(D23,D28,D33,D38,D43,D48,D53,D58)</f>
        <v>71575.600000000006</v>
      </c>
      <c r="E17" s="22">
        <f t="shared" si="2"/>
        <v>74756.004000000001</v>
      </c>
      <c r="F17" s="22">
        <f t="shared" si="2"/>
        <v>79469.913599999985</v>
      </c>
      <c r="G17" s="22">
        <f t="shared" si="2"/>
        <v>79429.608639999991</v>
      </c>
      <c r="H17" s="22">
        <f t="shared" si="2"/>
        <v>80011.585279999999</v>
      </c>
      <c r="I17" s="22">
        <f t="shared" si="2"/>
        <v>84140.870655239996</v>
      </c>
      <c r="J17" s="22">
        <f t="shared" si="2"/>
        <v>84247.461084999988</v>
      </c>
      <c r="K17" s="22">
        <f t="shared" si="2"/>
        <v>85058.701886720009</v>
      </c>
      <c r="L17" s="31">
        <f t="shared" si="2"/>
        <v>88734.686852342173</v>
      </c>
      <c r="M17" s="31">
        <f t="shared" si="2"/>
        <v>89582.571583298122</v>
      </c>
      <c r="N17" s="31">
        <f t="shared" si="2"/>
        <v>90944.029183690931</v>
      </c>
      <c r="O17" s="31">
        <f t="shared" si="2"/>
        <v>93283.450431670251</v>
      </c>
      <c r="P17" s="31">
        <f t="shared" si="2"/>
        <v>95454.567149279756</v>
      </c>
      <c r="Q17" s="31">
        <f t="shared" si="2"/>
        <v>97515.663838237961</v>
      </c>
      <c r="R17" s="31">
        <f t="shared" si="2"/>
        <v>98305.058163939684</v>
      </c>
      <c r="S17" s="31">
        <f t="shared" si="2"/>
        <v>101948.87412842689</v>
      </c>
      <c r="T17" s="22">
        <f t="shared" si="2"/>
        <v>104791.05421796761</v>
      </c>
    </row>
    <row r="18" spans="1:20">
      <c r="A18" s="7" t="s">
        <v>35</v>
      </c>
      <c r="B18" s="6" t="s">
        <v>19</v>
      </c>
      <c r="C18" s="24" t="s">
        <v>20</v>
      </c>
      <c r="D18" s="22">
        <f t="shared" si="2"/>
        <v>71575.600000000006</v>
      </c>
      <c r="E18" s="22">
        <f t="shared" si="2"/>
        <v>70926</v>
      </c>
      <c r="F18" s="22">
        <f t="shared" si="2"/>
        <v>70400</v>
      </c>
      <c r="G18" s="22">
        <f t="shared" si="2"/>
        <v>71840</v>
      </c>
      <c r="H18" s="22">
        <f t="shared" si="2"/>
        <v>72160</v>
      </c>
      <c r="I18" s="22">
        <f t="shared" si="2"/>
        <v>70652</v>
      </c>
      <c r="J18" s="22">
        <f t="shared" si="2"/>
        <v>72500</v>
      </c>
      <c r="K18" s="22">
        <f t="shared" si="2"/>
        <v>72920</v>
      </c>
      <c r="L18" s="22">
        <f t="shared" si="2"/>
        <v>70692</v>
      </c>
      <c r="M18" s="22">
        <f t="shared" si="2"/>
        <v>73211</v>
      </c>
      <c r="N18" s="22">
        <f t="shared" si="2"/>
        <v>73971</v>
      </c>
      <c r="O18" s="22">
        <f t="shared" si="2"/>
        <v>70777</v>
      </c>
      <c r="P18" s="22">
        <f t="shared" si="2"/>
        <v>73943</v>
      </c>
      <c r="Q18" s="22">
        <f t="shared" si="2"/>
        <v>75110</v>
      </c>
      <c r="R18" s="22">
        <f t="shared" si="2"/>
        <v>71103</v>
      </c>
      <c r="S18" s="22">
        <f t="shared" si="2"/>
        <v>74715</v>
      </c>
      <c r="T18" s="22">
        <f t="shared" si="2"/>
        <v>76289</v>
      </c>
    </row>
    <row r="19" spans="1:20">
      <c r="A19" s="7" t="s">
        <v>21</v>
      </c>
      <c r="B19" s="6" t="s">
        <v>22</v>
      </c>
      <c r="C19" s="24"/>
      <c r="D19" s="24">
        <v>106.3</v>
      </c>
      <c r="E19" s="20">
        <v>105.4</v>
      </c>
      <c r="F19" s="20">
        <v>107.1</v>
      </c>
      <c r="G19" s="20">
        <v>104.9</v>
      </c>
      <c r="H19" s="20">
        <v>105.2</v>
      </c>
      <c r="I19" s="20">
        <v>105.5</v>
      </c>
      <c r="J19" s="20">
        <v>105.1</v>
      </c>
      <c r="K19" s="20">
        <v>105.2</v>
      </c>
      <c r="L19" s="20">
        <v>105.4</v>
      </c>
      <c r="M19" s="20">
        <v>105.3</v>
      </c>
      <c r="N19" s="20">
        <v>105.4</v>
      </c>
      <c r="O19" s="20">
        <v>105</v>
      </c>
      <c r="P19" s="20">
        <v>105.5</v>
      </c>
      <c r="Q19" s="20">
        <v>105.6</v>
      </c>
      <c r="R19" s="20">
        <v>104.9</v>
      </c>
      <c r="S19" s="20">
        <v>105.7</v>
      </c>
      <c r="T19" s="20">
        <v>105.8</v>
      </c>
    </row>
    <row r="20" spans="1:20" ht="27" customHeight="1">
      <c r="A20" s="9" t="s">
        <v>23</v>
      </c>
      <c r="B20" s="4" t="s">
        <v>24</v>
      </c>
      <c r="C20" s="8"/>
      <c r="D20" s="5"/>
      <c r="E20" s="25">
        <f>(E18/D18)*100</f>
        <v>99.092428145904464</v>
      </c>
      <c r="F20" s="26">
        <f>(F18/E18)*100</f>
        <v>99.258381975580178</v>
      </c>
      <c r="G20" s="26">
        <f>(G18/E18)*100</f>
        <v>101.28866706144433</v>
      </c>
      <c r="H20" s="26">
        <f t="shared" ref="H20:T20" si="3">(H18/E18)*100</f>
        <v>101.73984152496969</v>
      </c>
      <c r="I20" s="26">
        <f t="shared" si="3"/>
        <v>100.35795454545455</v>
      </c>
      <c r="J20" s="26">
        <f t="shared" si="3"/>
        <v>100.91870824053453</v>
      </c>
      <c r="K20" s="26">
        <f t="shared" si="3"/>
        <v>101.05321507760532</v>
      </c>
      <c r="L20" s="26">
        <f t="shared" si="3"/>
        <v>100.05661552397666</v>
      </c>
      <c r="M20" s="26">
        <f t="shared" si="3"/>
        <v>100.98068965517241</v>
      </c>
      <c r="N20" s="26">
        <f t="shared" si="3"/>
        <v>101.44130554031815</v>
      </c>
      <c r="O20" s="26">
        <f t="shared" si="3"/>
        <v>100.1202399139931</v>
      </c>
      <c r="P20" s="26">
        <f t="shared" si="3"/>
        <v>100.99984974935461</v>
      </c>
      <c r="Q20" s="26">
        <f t="shared" si="3"/>
        <v>101.53979262143274</v>
      </c>
      <c r="R20" s="26">
        <f t="shared" si="3"/>
        <v>100.46060160786696</v>
      </c>
      <c r="S20" s="26">
        <f t="shared" si="3"/>
        <v>101.04404744194852</v>
      </c>
      <c r="T20" s="26">
        <f t="shared" si="3"/>
        <v>101.56969777659432</v>
      </c>
    </row>
    <row r="21" spans="1:20">
      <c r="A21" s="10" t="s">
        <v>25</v>
      </c>
      <c r="B21" s="11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</row>
    <row r="22" spans="1:20" s="53" customFormat="1">
      <c r="A22" s="27" t="s">
        <v>37</v>
      </c>
      <c r="B22" s="11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</row>
    <row r="23" spans="1:20" s="53" customFormat="1">
      <c r="A23" s="5" t="s">
        <v>18</v>
      </c>
      <c r="B23" s="6" t="s">
        <v>19</v>
      </c>
      <c r="C23" s="23">
        <v>11986</v>
      </c>
      <c r="D23" s="23">
        <v>22955.7</v>
      </c>
      <c r="E23" s="26">
        <f>PRODUCT(D23,E26,E25)/10000</f>
        <v>27003.48</v>
      </c>
      <c r="F23" s="26">
        <f>PRODUCT(E23,F26,F25)/10000</f>
        <v>28694.960280000003</v>
      </c>
      <c r="G23" s="26">
        <f>PRODUCT(E23,G26,G25)/10000</f>
        <v>28580.949099999994</v>
      </c>
      <c r="H23" s="26">
        <f t="shared" ref="H23:T23" si="4">PRODUCT(E23,H26,H25)/10000</f>
        <v>28695.951040000004</v>
      </c>
      <c r="I23" s="26">
        <f t="shared" si="4"/>
        <v>30511.367069399999</v>
      </c>
      <c r="J23" s="26">
        <f t="shared" si="4"/>
        <v>30561.492779799992</v>
      </c>
      <c r="K23" s="26">
        <f t="shared" si="4"/>
        <v>30736.379521600007</v>
      </c>
      <c r="L23" s="26">
        <f t="shared" si="4"/>
        <v>32158.980891147603</v>
      </c>
      <c r="M23" s="26">
        <f t="shared" si="4"/>
        <v>32824.876935071981</v>
      </c>
      <c r="N23" s="26">
        <f t="shared" si="4"/>
        <v>33368.643063829833</v>
      </c>
      <c r="O23" s="26">
        <f t="shared" si="4"/>
        <v>33766.929935704989</v>
      </c>
      <c r="P23" s="26">
        <f t="shared" si="4"/>
        <v>35323.469711882695</v>
      </c>
      <c r="Q23" s="26">
        <f t="shared" si="4"/>
        <v>36294.107077592096</v>
      </c>
      <c r="R23" s="26">
        <f t="shared" si="4"/>
        <v>35775.448083064053</v>
      </c>
      <c r="S23" s="26">
        <f t="shared" si="4"/>
        <v>38083.290864276169</v>
      </c>
      <c r="T23" s="26">
        <f t="shared" si="4"/>
        <v>39551.621008954884</v>
      </c>
    </row>
    <row r="24" spans="1:20" s="53" customFormat="1">
      <c r="A24" s="7" t="s">
        <v>35</v>
      </c>
      <c r="B24" s="6" t="s">
        <v>19</v>
      </c>
      <c r="C24" s="8" t="s">
        <v>20</v>
      </c>
      <c r="D24" s="20">
        <v>22955.7</v>
      </c>
      <c r="E24" s="23">
        <v>25620</v>
      </c>
      <c r="F24" s="23">
        <v>25420</v>
      </c>
      <c r="G24" s="23">
        <v>25850</v>
      </c>
      <c r="H24" s="23">
        <v>25880</v>
      </c>
      <c r="I24" s="23">
        <v>25620</v>
      </c>
      <c r="J24" s="23">
        <v>26300</v>
      </c>
      <c r="K24" s="23">
        <v>26350</v>
      </c>
      <c r="L24" s="23">
        <v>25620</v>
      </c>
      <c r="M24" s="23">
        <v>26826</v>
      </c>
      <c r="N24" s="23">
        <v>27141</v>
      </c>
      <c r="O24" s="23">
        <v>25620</v>
      </c>
      <c r="P24" s="23">
        <v>27363</v>
      </c>
      <c r="Q24" s="23">
        <v>27955</v>
      </c>
      <c r="R24" s="23">
        <v>25876</v>
      </c>
      <c r="S24" s="23">
        <v>27910</v>
      </c>
      <c r="T24" s="23">
        <v>28794</v>
      </c>
    </row>
    <row r="25" spans="1:20" s="53" customFormat="1">
      <c r="A25" s="7" t="s">
        <v>21</v>
      </c>
      <c r="B25" s="6" t="s">
        <v>22</v>
      </c>
      <c r="C25" s="8"/>
      <c r="D25" s="24">
        <v>106.3</v>
      </c>
      <c r="E25" s="20">
        <v>105.4</v>
      </c>
      <c r="F25" s="20">
        <v>107.1</v>
      </c>
      <c r="G25" s="20">
        <v>104.9</v>
      </c>
      <c r="H25" s="20">
        <v>105.2</v>
      </c>
      <c r="I25" s="20">
        <v>105.5</v>
      </c>
      <c r="J25" s="20">
        <v>105.1</v>
      </c>
      <c r="K25" s="20">
        <v>105.2</v>
      </c>
      <c r="L25" s="20">
        <v>105.4</v>
      </c>
      <c r="M25" s="20">
        <v>105.3</v>
      </c>
      <c r="N25" s="20">
        <v>105.4</v>
      </c>
      <c r="O25" s="20">
        <v>105</v>
      </c>
      <c r="P25" s="20">
        <v>105.5</v>
      </c>
      <c r="Q25" s="20">
        <v>105.6</v>
      </c>
      <c r="R25" s="20">
        <v>104.9</v>
      </c>
      <c r="S25" s="20">
        <v>105.7</v>
      </c>
      <c r="T25" s="20">
        <v>105.8</v>
      </c>
    </row>
    <row r="26" spans="1:20" s="53" customFormat="1" ht="23.25" customHeight="1">
      <c r="A26" s="9" t="s">
        <v>23</v>
      </c>
      <c r="B26" s="11" t="s">
        <v>24</v>
      </c>
      <c r="C26" s="8"/>
      <c r="D26" s="5"/>
      <c r="E26" s="25">
        <f>(E24/D24)*100</f>
        <v>111.60626772435604</v>
      </c>
      <c r="F26" s="26">
        <f>(F24/E24)*100</f>
        <v>99.219359875097581</v>
      </c>
      <c r="G26" s="26">
        <f>(G24/E24)*100</f>
        <v>100.89773614363777</v>
      </c>
      <c r="H26" s="26">
        <f t="shared" ref="H26:T26" si="5">(H24/E24)*100</f>
        <v>101.01483216237315</v>
      </c>
      <c r="I26" s="26">
        <f t="shared" si="5"/>
        <v>100.786782061369</v>
      </c>
      <c r="J26" s="26">
        <f t="shared" si="5"/>
        <v>101.74081237911025</v>
      </c>
      <c r="K26" s="26">
        <f t="shared" si="5"/>
        <v>101.8160741885626</v>
      </c>
      <c r="L26" s="26">
        <f t="shared" si="5"/>
        <v>100</v>
      </c>
      <c r="M26" s="26">
        <f t="shared" si="5"/>
        <v>102</v>
      </c>
      <c r="N26" s="26">
        <f t="shared" si="5"/>
        <v>103.00189753320683</v>
      </c>
      <c r="O26" s="26">
        <f t="shared" si="5"/>
        <v>100</v>
      </c>
      <c r="P26" s="26">
        <f t="shared" si="5"/>
        <v>102.00178930887944</v>
      </c>
      <c r="Q26" s="26">
        <f t="shared" si="5"/>
        <v>102.99915257359713</v>
      </c>
      <c r="R26" s="26">
        <f t="shared" si="5"/>
        <v>100.9992193598751</v>
      </c>
      <c r="S26" s="26">
        <f t="shared" si="5"/>
        <v>101.99904981178965</v>
      </c>
      <c r="T26" s="26">
        <f t="shared" si="5"/>
        <v>103.00125201216241</v>
      </c>
    </row>
    <row r="27" spans="1:20" s="53" customFormat="1">
      <c r="A27" s="28" t="s">
        <v>38</v>
      </c>
      <c r="B27" s="11"/>
      <c r="C27" s="3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</row>
    <row r="28" spans="1:20" s="53" customFormat="1">
      <c r="A28" s="5" t="s">
        <v>18</v>
      </c>
      <c r="B28" s="6" t="s">
        <v>19</v>
      </c>
      <c r="C28" s="20">
        <v>20617</v>
      </c>
      <c r="D28" s="20">
        <v>20379</v>
      </c>
      <c r="E28" s="26">
        <f>PRODUCT(D28,E31,E30)/10000</f>
        <v>19709.8</v>
      </c>
      <c r="F28" s="26">
        <f>PRODUCT(E28,F31,F30)/10000</f>
        <v>21109.195800000001</v>
      </c>
      <c r="G28" s="26">
        <f>PRODUCT(E28,G31,G30)/10000</f>
        <v>21228.403200000004</v>
      </c>
      <c r="H28" s="26">
        <f t="shared" ref="H28:T28" si="6">PRODUCT(E28,H31,H30)/10000</f>
        <v>21344.553999999996</v>
      </c>
      <c r="I28" s="26">
        <f t="shared" si="6"/>
        <v>22270.201569000001</v>
      </c>
      <c r="J28" s="26">
        <f t="shared" si="6"/>
        <v>22369.153460500009</v>
      </c>
      <c r="K28" s="26">
        <f t="shared" si="6"/>
        <v>22571.117409599996</v>
      </c>
      <c r="L28" s="26">
        <f t="shared" si="6"/>
        <v>23472.792453726004</v>
      </c>
      <c r="M28" s="26">
        <f t="shared" si="6"/>
        <v>23615.89968116341</v>
      </c>
      <c r="N28" s="26">
        <f t="shared" si="6"/>
        <v>23912.903267804795</v>
      </c>
      <c r="O28" s="26">
        <f t="shared" si="6"/>
        <v>24646.432076412304</v>
      </c>
      <c r="P28" s="26">
        <f t="shared" si="6"/>
        <v>24940.592582449812</v>
      </c>
      <c r="Q28" s="26">
        <f t="shared" si="6"/>
        <v>25290.974990931638</v>
      </c>
      <c r="R28" s="26">
        <f t="shared" si="6"/>
        <v>25854.10724815651</v>
      </c>
      <c r="S28" s="26">
        <f t="shared" si="6"/>
        <v>26362.206359649448</v>
      </c>
      <c r="T28" s="26">
        <f t="shared" si="6"/>
        <v>26785.323667243872</v>
      </c>
    </row>
    <row r="29" spans="1:20" s="53" customFormat="1">
      <c r="A29" s="7" t="str">
        <f>A24</f>
        <v xml:space="preserve">     в ценах 2018 года</v>
      </c>
      <c r="B29" s="6" t="s">
        <v>19</v>
      </c>
      <c r="C29" s="8" t="s">
        <v>20</v>
      </c>
      <c r="D29" s="20">
        <v>20379</v>
      </c>
      <c r="E29" s="23">
        <v>18700</v>
      </c>
      <c r="F29" s="23">
        <v>18700</v>
      </c>
      <c r="G29" s="23">
        <v>19200</v>
      </c>
      <c r="H29" s="23">
        <v>19250</v>
      </c>
      <c r="I29" s="23">
        <v>18700</v>
      </c>
      <c r="J29" s="23">
        <v>19250</v>
      </c>
      <c r="K29" s="23">
        <v>19350</v>
      </c>
      <c r="L29" s="23">
        <v>18700</v>
      </c>
      <c r="M29" s="23">
        <v>19300</v>
      </c>
      <c r="N29" s="23">
        <v>19450</v>
      </c>
      <c r="O29" s="23">
        <v>18700</v>
      </c>
      <c r="P29" s="23">
        <v>19320</v>
      </c>
      <c r="Q29" s="23">
        <v>19480</v>
      </c>
      <c r="R29" s="23">
        <v>18700</v>
      </c>
      <c r="S29" s="23">
        <v>19320</v>
      </c>
      <c r="T29" s="23">
        <v>19500</v>
      </c>
    </row>
    <row r="30" spans="1:20" s="53" customFormat="1">
      <c r="A30" s="7" t="s">
        <v>21</v>
      </c>
      <c r="B30" s="6" t="s">
        <v>22</v>
      </c>
      <c r="C30" s="8"/>
      <c r="D30" s="24">
        <v>106.3</v>
      </c>
      <c r="E30" s="20">
        <v>105.4</v>
      </c>
      <c r="F30" s="20">
        <v>107.1</v>
      </c>
      <c r="G30" s="20">
        <v>104.9</v>
      </c>
      <c r="H30" s="20">
        <v>105.2</v>
      </c>
      <c r="I30" s="20">
        <v>105.5</v>
      </c>
      <c r="J30" s="20">
        <v>105.1</v>
      </c>
      <c r="K30" s="20">
        <v>105.2</v>
      </c>
      <c r="L30" s="20">
        <v>105.4</v>
      </c>
      <c r="M30" s="20">
        <v>105.3</v>
      </c>
      <c r="N30" s="20">
        <v>105.4</v>
      </c>
      <c r="O30" s="20">
        <v>105</v>
      </c>
      <c r="P30" s="20">
        <v>105.5</v>
      </c>
      <c r="Q30" s="20">
        <v>105.6</v>
      </c>
      <c r="R30" s="20">
        <v>104.9</v>
      </c>
      <c r="S30" s="20">
        <v>105.7</v>
      </c>
      <c r="T30" s="20">
        <v>105.8</v>
      </c>
    </row>
    <row r="31" spans="1:20" s="53" customFormat="1" ht="38.25">
      <c r="A31" s="9" t="s">
        <v>23</v>
      </c>
      <c r="B31" s="4" t="s">
        <v>24</v>
      </c>
      <c r="C31" s="8"/>
      <c r="D31" s="5"/>
      <c r="E31" s="25">
        <f>(E29/D29)*100</f>
        <v>91.761126649982828</v>
      </c>
      <c r="F31" s="26">
        <f>(F29/E29)*100</f>
        <v>100</v>
      </c>
      <c r="G31" s="26">
        <f>(G29/E29)*100</f>
        <v>102.67379679144386</v>
      </c>
      <c r="H31" s="26">
        <f>(H29/E29)*100</f>
        <v>102.94117647058823</v>
      </c>
      <c r="I31" s="26">
        <f>(I29/F29)*100</f>
        <v>100</v>
      </c>
      <c r="J31" s="26">
        <f t="shared" ref="J31:T31" si="7">(J29/G29)*100</f>
        <v>100.26041666666667</v>
      </c>
      <c r="K31" s="26">
        <f t="shared" si="7"/>
        <v>100.51948051948052</v>
      </c>
      <c r="L31" s="26">
        <f t="shared" si="7"/>
        <v>100</v>
      </c>
      <c r="M31" s="26">
        <f t="shared" si="7"/>
        <v>100.25974025974025</v>
      </c>
      <c r="N31" s="26">
        <f t="shared" si="7"/>
        <v>100.51679586563307</v>
      </c>
      <c r="O31" s="26">
        <f t="shared" si="7"/>
        <v>100</v>
      </c>
      <c r="P31" s="26">
        <f t="shared" si="7"/>
        <v>100.10362694300518</v>
      </c>
      <c r="Q31" s="26">
        <f t="shared" si="7"/>
        <v>100.15424164524423</v>
      </c>
      <c r="R31" s="26">
        <f t="shared" si="7"/>
        <v>100</v>
      </c>
      <c r="S31" s="26">
        <f t="shared" si="7"/>
        <v>100</v>
      </c>
      <c r="T31" s="26">
        <f t="shared" si="7"/>
        <v>100.10266940451746</v>
      </c>
    </row>
    <row r="32" spans="1:20" s="53" customFormat="1">
      <c r="A32" s="28" t="s">
        <v>39</v>
      </c>
      <c r="B32" s="11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</row>
    <row r="33" spans="1:20" s="53" customFormat="1">
      <c r="A33" s="5" t="s">
        <v>18</v>
      </c>
      <c r="B33" s="6" t="s">
        <v>19</v>
      </c>
      <c r="C33" s="23">
        <v>12230</v>
      </c>
      <c r="D33" s="23">
        <v>11514</v>
      </c>
      <c r="E33" s="26">
        <f>PRODUCT(D33,E36,E35)/10000</f>
        <v>9433.2999999999993</v>
      </c>
      <c r="F33" s="26">
        <f>PRODUCT(E33,F36,F35)/10000</f>
        <v>10103.064299999998</v>
      </c>
      <c r="G33" s="26">
        <f>PRODUCT(E33,G36,G35)/10000</f>
        <v>10061.3786</v>
      </c>
      <c r="H33" s="26">
        <f t="shared" ref="H33:T33" si="8">PRODUCT(E33,H36,H35)/10000</f>
        <v>10201.033600000001</v>
      </c>
      <c r="I33" s="26">
        <f t="shared" si="8"/>
        <v>10682.5512339</v>
      </c>
      <c r="J33" s="26">
        <f t="shared" si="8"/>
        <v>10690.712303199998</v>
      </c>
      <c r="K33" s="26">
        <f t="shared" si="8"/>
        <v>10848.133948800001</v>
      </c>
      <c r="L33" s="26">
        <f t="shared" si="8"/>
        <v>11297.065886820001</v>
      </c>
      <c r="M33" s="26">
        <f t="shared" si="8"/>
        <v>11379.682229783399</v>
      </c>
      <c r="N33" s="26">
        <f t="shared" si="8"/>
        <v>11556.878700121602</v>
      </c>
      <c r="O33" s="26">
        <f t="shared" si="8"/>
        <v>11927.81873216745</v>
      </c>
      <c r="P33" s="26">
        <f t="shared" si="8"/>
        <v>12134.656846533544</v>
      </c>
      <c r="Q33" s="26">
        <f t="shared" si="8"/>
        <v>12398.809607977269</v>
      </c>
      <c r="R33" s="26">
        <f t="shared" si="8"/>
        <v>12581.410479049426</v>
      </c>
      <c r="S33" s="26">
        <f t="shared" si="8"/>
        <v>13031.007802000628</v>
      </c>
      <c r="T33" s="26">
        <f t="shared" si="8"/>
        <v>13392.66183362194</v>
      </c>
    </row>
    <row r="34" spans="1:20" s="53" customFormat="1">
      <c r="A34" s="7" t="s">
        <v>35</v>
      </c>
      <c r="B34" s="6" t="s">
        <v>19</v>
      </c>
      <c r="C34" s="8" t="s">
        <v>20</v>
      </c>
      <c r="D34" s="20">
        <v>11514</v>
      </c>
      <c r="E34" s="23">
        <v>8950</v>
      </c>
      <c r="F34" s="23">
        <v>8950</v>
      </c>
      <c r="G34" s="23">
        <v>9100</v>
      </c>
      <c r="H34" s="23">
        <v>9200</v>
      </c>
      <c r="I34" s="23">
        <v>8970</v>
      </c>
      <c r="J34" s="23">
        <v>9200</v>
      </c>
      <c r="K34" s="23">
        <v>9300</v>
      </c>
      <c r="L34" s="23">
        <v>9000</v>
      </c>
      <c r="M34" s="23">
        <v>9300</v>
      </c>
      <c r="N34" s="23">
        <v>9400</v>
      </c>
      <c r="O34" s="23">
        <v>9050</v>
      </c>
      <c r="P34" s="23">
        <v>9400</v>
      </c>
      <c r="Q34" s="23">
        <v>9550</v>
      </c>
      <c r="R34" s="23">
        <v>9100</v>
      </c>
      <c r="S34" s="23">
        <v>9550</v>
      </c>
      <c r="T34" s="23">
        <v>9750</v>
      </c>
    </row>
    <row r="35" spans="1:20" s="53" customFormat="1">
      <c r="A35" s="7" t="s">
        <v>21</v>
      </c>
      <c r="B35" s="6" t="s">
        <v>22</v>
      </c>
      <c r="C35" s="8"/>
      <c r="D35" s="24">
        <v>106.3</v>
      </c>
      <c r="E35" s="20">
        <v>105.4</v>
      </c>
      <c r="F35" s="20">
        <v>107.1</v>
      </c>
      <c r="G35" s="20">
        <v>104.9</v>
      </c>
      <c r="H35" s="20">
        <v>105.2</v>
      </c>
      <c r="I35" s="20">
        <v>105.5</v>
      </c>
      <c r="J35" s="20">
        <v>105.1</v>
      </c>
      <c r="K35" s="20">
        <v>105.2</v>
      </c>
      <c r="L35" s="20">
        <v>105.4</v>
      </c>
      <c r="M35" s="20">
        <v>105.3</v>
      </c>
      <c r="N35" s="20">
        <v>105.4</v>
      </c>
      <c r="O35" s="20">
        <v>105</v>
      </c>
      <c r="P35" s="20">
        <v>105.5</v>
      </c>
      <c r="Q35" s="20">
        <v>105.6</v>
      </c>
      <c r="R35" s="20">
        <v>104.9</v>
      </c>
      <c r="S35" s="20">
        <v>105.7</v>
      </c>
      <c r="T35" s="20">
        <v>105.8</v>
      </c>
    </row>
    <row r="36" spans="1:20" s="53" customFormat="1" ht="38.25">
      <c r="A36" s="9" t="s">
        <v>23</v>
      </c>
      <c r="B36" s="4" t="s">
        <v>24</v>
      </c>
      <c r="C36" s="8"/>
      <c r="D36" s="5"/>
      <c r="E36" s="26">
        <f>(E34/D34)*100</f>
        <v>77.731457356261942</v>
      </c>
      <c r="F36" s="26">
        <f>(F34/E34)*100</f>
        <v>100</v>
      </c>
      <c r="G36" s="26">
        <f>(G34/E34)*100</f>
        <v>101.67597765363128</v>
      </c>
      <c r="H36" s="26">
        <f t="shared" ref="H36:T36" si="9">(H34/E34)*100</f>
        <v>102.79329608938548</v>
      </c>
      <c r="I36" s="26">
        <f t="shared" si="9"/>
        <v>100.22346368715085</v>
      </c>
      <c r="J36" s="26">
        <f t="shared" si="9"/>
        <v>101.09890109890109</v>
      </c>
      <c r="K36" s="26">
        <f t="shared" si="9"/>
        <v>101.08695652173914</v>
      </c>
      <c r="L36" s="26">
        <f t="shared" si="9"/>
        <v>100.33444816053512</v>
      </c>
      <c r="M36" s="26">
        <f t="shared" si="9"/>
        <v>101.08695652173914</v>
      </c>
      <c r="N36" s="26">
        <f t="shared" si="9"/>
        <v>101.0752688172043</v>
      </c>
      <c r="O36" s="26">
        <f t="shared" si="9"/>
        <v>100.55555555555556</v>
      </c>
      <c r="P36" s="26">
        <f t="shared" si="9"/>
        <v>101.0752688172043</v>
      </c>
      <c r="Q36" s="26">
        <f t="shared" si="9"/>
        <v>101.59574468085107</v>
      </c>
      <c r="R36" s="26">
        <f t="shared" si="9"/>
        <v>100.55248618784532</v>
      </c>
      <c r="S36" s="26">
        <f t="shared" si="9"/>
        <v>101.59574468085107</v>
      </c>
      <c r="T36" s="26">
        <f t="shared" si="9"/>
        <v>102.09424083769633</v>
      </c>
    </row>
    <row r="37" spans="1:20" s="53" customFormat="1">
      <c r="A37" s="28" t="s">
        <v>40</v>
      </c>
      <c r="B37" s="11"/>
      <c r="C37" s="23"/>
      <c r="D37" s="3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1:20" s="53" customFormat="1">
      <c r="A38" s="5" t="s">
        <v>18</v>
      </c>
      <c r="B38" s="6" t="s">
        <v>19</v>
      </c>
      <c r="C38" s="23">
        <v>1582.4</v>
      </c>
      <c r="D38" s="23">
        <v>3962.8</v>
      </c>
      <c r="E38" s="29">
        <f>PRODUCT(D38,E41,E40)/10000</f>
        <v>4175.9480000000003</v>
      </c>
      <c r="F38" s="29">
        <f>PRODUCT(E38,F41,F40)/10000</f>
        <v>4472.4403080000002</v>
      </c>
      <c r="G38" s="29">
        <f>PRODUCT(E38,G41,G40)/10000</f>
        <v>4422.5839999999998</v>
      </c>
      <c r="H38" s="29">
        <f t="shared" ref="H38:T38" si="10">PRODUCT(E38,H41,H40)/10000</f>
        <v>4523.9366399999999</v>
      </c>
      <c r="I38" s="29">
        <f t="shared" si="10"/>
        <v>4718.4245249400001</v>
      </c>
      <c r="J38" s="29">
        <f t="shared" si="10"/>
        <v>4648.1357840000001</v>
      </c>
      <c r="K38" s="29">
        <f t="shared" si="10"/>
        <v>4759.1813452799997</v>
      </c>
      <c r="L38" s="29">
        <f t="shared" si="10"/>
        <v>4973.2194492867602</v>
      </c>
      <c r="M38" s="29">
        <f t="shared" si="10"/>
        <v>4894.4869805520002</v>
      </c>
      <c r="N38" s="29">
        <f t="shared" si="10"/>
        <v>5016.1771379251195</v>
      </c>
      <c r="O38" s="29">
        <f t="shared" si="10"/>
        <v>5221.8804217510988</v>
      </c>
      <c r="P38" s="29">
        <f t="shared" si="10"/>
        <v>5163.6837644823599</v>
      </c>
      <c r="Q38" s="29">
        <f t="shared" si="10"/>
        <v>5297.0830576489261</v>
      </c>
      <c r="R38" s="29">
        <f t="shared" si="10"/>
        <v>5477.7525624169029</v>
      </c>
      <c r="S38" s="29">
        <f t="shared" si="10"/>
        <v>5458.0137390578548</v>
      </c>
      <c r="T38" s="29">
        <f t="shared" si="10"/>
        <v>5604.3138749925638</v>
      </c>
    </row>
    <row r="39" spans="1:20" s="53" customFormat="1">
      <c r="A39" s="7" t="str">
        <f>A34</f>
        <v xml:space="preserve">     в ценах 2018 года</v>
      </c>
      <c r="B39" s="6" t="s">
        <v>19</v>
      </c>
      <c r="C39" s="8" t="s">
        <v>20</v>
      </c>
      <c r="D39" s="23">
        <v>3962.8</v>
      </c>
      <c r="E39" s="20">
        <v>3962</v>
      </c>
      <c r="F39" s="20">
        <v>3962</v>
      </c>
      <c r="G39" s="20">
        <v>4000</v>
      </c>
      <c r="H39" s="20">
        <v>4080</v>
      </c>
      <c r="I39" s="20">
        <v>3962</v>
      </c>
      <c r="J39" s="20">
        <v>4000</v>
      </c>
      <c r="K39" s="20">
        <v>4080</v>
      </c>
      <c r="L39" s="20">
        <v>3962</v>
      </c>
      <c r="M39" s="20">
        <v>4000</v>
      </c>
      <c r="N39" s="20">
        <v>4080</v>
      </c>
      <c r="O39" s="20">
        <v>3962</v>
      </c>
      <c r="P39" s="20">
        <v>4000</v>
      </c>
      <c r="Q39" s="20">
        <v>4080</v>
      </c>
      <c r="R39" s="20">
        <v>3962</v>
      </c>
      <c r="S39" s="20">
        <v>4000</v>
      </c>
      <c r="T39" s="20">
        <v>4080</v>
      </c>
    </row>
    <row r="40" spans="1:20" s="53" customFormat="1">
      <c r="A40" s="7" t="s">
        <v>21</v>
      </c>
      <c r="B40" s="6" t="s">
        <v>22</v>
      </c>
      <c r="C40" s="8"/>
      <c r="D40" s="24">
        <v>106.3</v>
      </c>
      <c r="E40" s="20">
        <v>105.4</v>
      </c>
      <c r="F40" s="20">
        <v>107.1</v>
      </c>
      <c r="G40" s="20">
        <v>104.9</v>
      </c>
      <c r="H40" s="20">
        <v>105.2</v>
      </c>
      <c r="I40" s="20">
        <v>105.5</v>
      </c>
      <c r="J40" s="20">
        <v>105.1</v>
      </c>
      <c r="K40" s="20">
        <v>105.2</v>
      </c>
      <c r="L40" s="20">
        <v>105.4</v>
      </c>
      <c r="M40" s="20">
        <v>105.3</v>
      </c>
      <c r="N40" s="20">
        <v>105.4</v>
      </c>
      <c r="O40" s="20">
        <v>105</v>
      </c>
      <c r="P40" s="20">
        <v>105.5</v>
      </c>
      <c r="Q40" s="20">
        <v>105.6</v>
      </c>
      <c r="R40" s="20">
        <v>104.9</v>
      </c>
      <c r="S40" s="20">
        <v>105.7</v>
      </c>
      <c r="T40" s="20">
        <v>105.8</v>
      </c>
    </row>
    <row r="41" spans="1:20" s="53" customFormat="1" ht="38.25">
      <c r="A41" s="9" t="s">
        <v>23</v>
      </c>
      <c r="B41" s="4" t="s">
        <v>24</v>
      </c>
      <c r="C41" s="8"/>
      <c r="D41" s="5"/>
      <c r="E41" s="26">
        <f>(E39/D39)*100</f>
        <v>99.979812253961839</v>
      </c>
      <c r="F41" s="26">
        <f>(F39/E39)*100</f>
        <v>100</v>
      </c>
      <c r="G41" s="26">
        <f>(G39/E39)*100</f>
        <v>100.95911155981827</v>
      </c>
      <c r="H41" s="26">
        <f t="shared" ref="H41:T41" si="11">(H39/E39)*100</f>
        <v>102.97829379101464</v>
      </c>
      <c r="I41" s="26">
        <f t="shared" si="11"/>
        <v>100</v>
      </c>
      <c r="J41" s="26">
        <f t="shared" si="11"/>
        <v>100</v>
      </c>
      <c r="K41" s="26">
        <f t="shared" si="11"/>
        <v>100</v>
      </c>
      <c r="L41" s="26">
        <f t="shared" si="11"/>
        <v>100</v>
      </c>
      <c r="M41" s="26">
        <f t="shared" si="11"/>
        <v>100</v>
      </c>
      <c r="N41" s="26">
        <f t="shared" si="11"/>
        <v>100</v>
      </c>
      <c r="O41" s="26">
        <f t="shared" si="11"/>
        <v>100</v>
      </c>
      <c r="P41" s="26">
        <f t="shared" si="11"/>
        <v>100</v>
      </c>
      <c r="Q41" s="26">
        <f t="shared" si="11"/>
        <v>100</v>
      </c>
      <c r="R41" s="26">
        <f t="shared" si="11"/>
        <v>100</v>
      </c>
      <c r="S41" s="26">
        <f t="shared" si="11"/>
        <v>100</v>
      </c>
      <c r="T41" s="26">
        <f t="shared" si="11"/>
        <v>100</v>
      </c>
    </row>
    <row r="42" spans="1:20" s="53" customFormat="1">
      <c r="A42" s="27" t="s">
        <v>41</v>
      </c>
      <c r="B42" s="11"/>
      <c r="C42" s="23"/>
      <c r="D42" s="23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</row>
    <row r="43" spans="1:20" s="53" customFormat="1">
      <c r="A43" s="5" t="s">
        <v>18</v>
      </c>
      <c r="B43" s="6" t="s">
        <v>19</v>
      </c>
      <c r="C43" s="23">
        <v>3217.8</v>
      </c>
      <c r="D43" s="23">
        <v>1922.5</v>
      </c>
      <c r="E43" s="26">
        <f>PRODUCT(D43,E46,E45)/10000</f>
        <v>4400.4500000000007</v>
      </c>
      <c r="F43" s="26">
        <f>PRODUCT(E43,F46,F45)/10000</f>
        <v>4526.6243400000003</v>
      </c>
      <c r="G43" s="26">
        <f>PRODUCT(E43,G46,G45)/10000</f>
        <v>4616.0720500000007</v>
      </c>
      <c r="H43" s="26">
        <f t="shared" ref="H43:T43" si="12">PRODUCT(E43,H46,H45)/10000</f>
        <v>4656.9936000000007</v>
      </c>
      <c r="I43" s="26">
        <f t="shared" si="12"/>
        <v>4787.4978773999992</v>
      </c>
      <c r="J43" s="26">
        <f t="shared" si="12"/>
        <v>4880.5425732000003</v>
      </c>
      <c r="K43" s="26">
        <f t="shared" si="12"/>
        <v>4934.1512476800008</v>
      </c>
      <c r="L43" s="26">
        <f t="shared" si="12"/>
        <v>5058.5750582093988</v>
      </c>
      <c r="M43" s="26">
        <f t="shared" si="12"/>
        <v>5163.6837644823599</v>
      </c>
      <c r="N43" s="26">
        <f t="shared" si="12"/>
        <v>5237.479070480641</v>
      </c>
      <c r="O43" s="26">
        <f t="shared" si="12"/>
        <v>5324.6837213211584</v>
      </c>
      <c r="P43" s="26">
        <f t="shared" si="12"/>
        <v>5486.413999762508</v>
      </c>
      <c r="Q43" s="26">
        <f t="shared" si="12"/>
        <v>5582.7100852672511</v>
      </c>
      <c r="R43" s="26">
        <f t="shared" si="12"/>
        <v>5599.4189494670491</v>
      </c>
      <c r="S43" s="26">
        <f t="shared" si="12"/>
        <v>5840.0747007919044</v>
      </c>
      <c r="T43" s="26">
        <f t="shared" si="12"/>
        <v>5975.1875873082499</v>
      </c>
    </row>
    <row r="44" spans="1:20" s="53" customFormat="1">
      <c r="A44" s="7" t="str">
        <f>A18</f>
        <v xml:space="preserve">     в ценах 2018 года</v>
      </c>
      <c r="B44" s="6" t="s">
        <v>19</v>
      </c>
      <c r="C44" s="8" t="s">
        <v>20</v>
      </c>
      <c r="D44" s="23">
        <v>1922.5</v>
      </c>
      <c r="E44" s="23">
        <v>4175</v>
      </c>
      <c r="F44" s="23">
        <v>4010</v>
      </c>
      <c r="G44" s="23">
        <v>4175</v>
      </c>
      <c r="H44" s="23">
        <v>4200</v>
      </c>
      <c r="I44" s="23">
        <v>4020</v>
      </c>
      <c r="J44" s="23">
        <v>4200</v>
      </c>
      <c r="K44" s="23">
        <v>4230</v>
      </c>
      <c r="L44" s="23">
        <v>4030</v>
      </c>
      <c r="M44" s="23">
        <v>4220</v>
      </c>
      <c r="N44" s="23">
        <v>4260</v>
      </c>
      <c r="O44" s="23">
        <v>4040</v>
      </c>
      <c r="P44" s="23">
        <v>4250</v>
      </c>
      <c r="Q44" s="23">
        <v>4300</v>
      </c>
      <c r="R44" s="23">
        <v>4050</v>
      </c>
      <c r="S44" s="23">
        <v>4280</v>
      </c>
      <c r="T44" s="23">
        <v>4350</v>
      </c>
    </row>
    <row r="45" spans="1:20" s="53" customFormat="1">
      <c r="A45" s="7" t="s">
        <v>21</v>
      </c>
      <c r="B45" s="6" t="s">
        <v>22</v>
      </c>
      <c r="C45" s="8"/>
      <c r="D45" s="24">
        <v>106.3</v>
      </c>
      <c r="E45" s="20">
        <v>105.4</v>
      </c>
      <c r="F45" s="20">
        <v>107.1</v>
      </c>
      <c r="G45" s="20">
        <v>104.9</v>
      </c>
      <c r="H45" s="20">
        <v>105.2</v>
      </c>
      <c r="I45" s="20">
        <v>105.5</v>
      </c>
      <c r="J45" s="20">
        <v>105.1</v>
      </c>
      <c r="K45" s="20">
        <v>105.2</v>
      </c>
      <c r="L45" s="20">
        <v>105.4</v>
      </c>
      <c r="M45" s="20">
        <v>105.3</v>
      </c>
      <c r="N45" s="20">
        <v>105.4</v>
      </c>
      <c r="O45" s="20">
        <v>105</v>
      </c>
      <c r="P45" s="20">
        <v>105.5</v>
      </c>
      <c r="Q45" s="20">
        <v>105.6</v>
      </c>
      <c r="R45" s="20">
        <v>104.9</v>
      </c>
      <c r="S45" s="20">
        <v>105.7</v>
      </c>
      <c r="T45" s="20">
        <v>105.8</v>
      </c>
    </row>
    <row r="46" spans="1:20" s="53" customFormat="1" ht="23.25" customHeight="1">
      <c r="A46" s="9" t="s">
        <v>23</v>
      </c>
      <c r="B46" s="11" t="s">
        <v>24</v>
      </c>
      <c r="C46" s="8"/>
      <c r="D46" s="5"/>
      <c r="E46" s="26">
        <f>(E44/D44)*100</f>
        <v>217.16514954486348</v>
      </c>
      <c r="F46" s="26">
        <f>(F44/E44)*100</f>
        <v>96.047904191616766</v>
      </c>
      <c r="G46" s="26">
        <f>(G44/E44)*100</f>
        <v>100</v>
      </c>
      <c r="H46" s="26">
        <f t="shared" ref="H46:T46" si="13">(H44/E44)*100</f>
        <v>100.59880239520957</v>
      </c>
      <c r="I46" s="26">
        <f t="shared" si="13"/>
        <v>100.24937655860349</v>
      </c>
      <c r="J46" s="26">
        <f t="shared" si="13"/>
        <v>100.59880239520957</v>
      </c>
      <c r="K46" s="26">
        <f t="shared" si="13"/>
        <v>100.71428571428571</v>
      </c>
      <c r="L46" s="26">
        <f t="shared" si="13"/>
        <v>100.24875621890547</v>
      </c>
      <c r="M46" s="26">
        <f t="shared" si="13"/>
        <v>100.47619047619048</v>
      </c>
      <c r="N46" s="26">
        <f t="shared" si="13"/>
        <v>100.70921985815602</v>
      </c>
      <c r="O46" s="26">
        <f t="shared" si="13"/>
        <v>100.24813895781637</v>
      </c>
      <c r="P46" s="26">
        <f t="shared" si="13"/>
        <v>100.71090047393365</v>
      </c>
      <c r="Q46" s="26">
        <f t="shared" si="13"/>
        <v>100.93896713615023</v>
      </c>
      <c r="R46" s="26">
        <f t="shared" si="13"/>
        <v>100.24752475247524</v>
      </c>
      <c r="S46" s="26">
        <f t="shared" si="13"/>
        <v>100.70588235294117</v>
      </c>
      <c r="T46" s="26">
        <f t="shared" si="13"/>
        <v>101.16279069767442</v>
      </c>
    </row>
    <row r="47" spans="1:20" s="53" customFormat="1">
      <c r="A47" s="28" t="s">
        <v>42</v>
      </c>
      <c r="B47" s="11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8" spans="1:20" s="53" customFormat="1">
      <c r="A48" s="5" t="s">
        <v>18</v>
      </c>
      <c r="B48" s="6" t="s">
        <v>19</v>
      </c>
      <c r="C48" s="23">
        <v>2936</v>
      </c>
      <c r="D48" s="23">
        <v>10587.6</v>
      </c>
      <c r="E48" s="26">
        <f>PRODUCT(D48,E51,E50)/10000</f>
        <v>7439.1319999999996</v>
      </c>
      <c r="F48" s="26">
        <f>PRODUCT(E48,F51,F50)/10000</f>
        <v>7944.7336919999989</v>
      </c>
      <c r="G48" s="26">
        <f>PRODUCT(E48,G51,G50)/10000</f>
        <v>7883.2559799999999</v>
      </c>
      <c r="H48" s="26">
        <f t="shared" ref="H48:T48" si="14">PRODUCT(E48,H51,H50)/10000</f>
        <v>7916.8891199999989</v>
      </c>
      <c r="I48" s="26">
        <f t="shared" si="14"/>
        <v>8395.9850834999979</v>
      </c>
      <c r="J48" s="26">
        <f t="shared" si="14"/>
        <v>8308.5427139000003</v>
      </c>
      <c r="K48" s="26">
        <f t="shared" si="14"/>
        <v>8363.5613347199978</v>
      </c>
      <c r="L48" s="26">
        <f t="shared" si="14"/>
        <v>8849.3682780089985</v>
      </c>
      <c r="M48" s="26">
        <f t="shared" si="14"/>
        <v>8761.1316951880799</v>
      </c>
      <c r="N48" s="26">
        <f t="shared" si="14"/>
        <v>8839.7827504121578</v>
      </c>
      <c r="O48" s="26">
        <f t="shared" si="14"/>
        <v>9291.8366919094497</v>
      </c>
      <c r="P48" s="26">
        <f t="shared" si="14"/>
        <v>9255.9031478346296</v>
      </c>
      <c r="Q48" s="26">
        <f t="shared" si="14"/>
        <v>9412.7088646947795</v>
      </c>
      <c r="R48" s="26">
        <f t="shared" si="14"/>
        <v>9747.1366898130127</v>
      </c>
      <c r="S48" s="26">
        <f t="shared" si="14"/>
        <v>9824.4247303041375</v>
      </c>
      <c r="T48" s="26">
        <f t="shared" si="14"/>
        <v>10027.326295942574</v>
      </c>
    </row>
    <row r="49" spans="1:20" s="53" customFormat="1">
      <c r="A49" s="7" t="str">
        <f>A39</f>
        <v xml:space="preserve">     в ценах 2018 года</v>
      </c>
      <c r="B49" s="6" t="s">
        <v>19</v>
      </c>
      <c r="C49" s="8" t="s">
        <v>20</v>
      </c>
      <c r="D49" s="23">
        <v>10587.6</v>
      </c>
      <c r="E49" s="23">
        <v>7058</v>
      </c>
      <c r="F49" s="23">
        <v>7038</v>
      </c>
      <c r="G49" s="23">
        <v>7130</v>
      </c>
      <c r="H49" s="23">
        <v>7140</v>
      </c>
      <c r="I49" s="23">
        <v>7050</v>
      </c>
      <c r="J49" s="23">
        <v>7150</v>
      </c>
      <c r="K49" s="23">
        <v>7170</v>
      </c>
      <c r="L49" s="23">
        <v>7050</v>
      </c>
      <c r="M49" s="23">
        <v>7160</v>
      </c>
      <c r="N49" s="23">
        <v>7190</v>
      </c>
      <c r="O49" s="23">
        <v>7050</v>
      </c>
      <c r="P49" s="23">
        <v>7170</v>
      </c>
      <c r="Q49" s="23">
        <v>7250</v>
      </c>
      <c r="R49" s="23">
        <v>7050</v>
      </c>
      <c r="S49" s="23">
        <v>7200</v>
      </c>
      <c r="T49" s="23">
        <v>7300</v>
      </c>
    </row>
    <row r="50" spans="1:20" s="53" customFormat="1">
      <c r="A50" s="7" t="s">
        <v>21</v>
      </c>
      <c r="B50" s="6" t="s">
        <v>22</v>
      </c>
      <c r="C50" s="8"/>
      <c r="D50" s="24">
        <v>106.3</v>
      </c>
      <c r="E50" s="20">
        <v>105.4</v>
      </c>
      <c r="F50" s="20">
        <v>107.1</v>
      </c>
      <c r="G50" s="20">
        <v>104.9</v>
      </c>
      <c r="H50" s="20">
        <v>105.2</v>
      </c>
      <c r="I50" s="20">
        <v>105.5</v>
      </c>
      <c r="J50" s="20">
        <v>105.1</v>
      </c>
      <c r="K50" s="20">
        <v>105.2</v>
      </c>
      <c r="L50" s="20">
        <v>105.4</v>
      </c>
      <c r="M50" s="20">
        <v>105.3</v>
      </c>
      <c r="N50" s="20">
        <v>105.4</v>
      </c>
      <c r="O50" s="20">
        <v>105</v>
      </c>
      <c r="P50" s="20">
        <v>105.5</v>
      </c>
      <c r="Q50" s="20">
        <v>105.6</v>
      </c>
      <c r="R50" s="20">
        <v>104.9</v>
      </c>
      <c r="S50" s="20">
        <v>105.7</v>
      </c>
      <c r="T50" s="20">
        <v>105.8</v>
      </c>
    </row>
    <row r="51" spans="1:20" s="53" customFormat="1" ht="38.25">
      <c r="A51" s="9" t="s">
        <v>23</v>
      </c>
      <c r="B51" s="4" t="s">
        <v>24</v>
      </c>
      <c r="C51" s="8"/>
      <c r="D51" s="5"/>
      <c r="E51" s="26">
        <f>(E49/D49)*100</f>
        <v>66.662888662208616</v>
      </c>
      <c r="F51" s="26">
        <f>(F49/E49)*100</f>
        <v>99.716633607254181</v>
      </c>
      <c r="G51" s="26">
        <f>(G49/E49)*100</f>
        <v>101.02011901388495</v>
      </c>
      <c r="H51" s="26">
        <f t="shared" ref="H51:T51" si="15">(H49/E49)*100</f>
        <v>101.16180221025786</v>
      </c>
      <c r="I51" s="26">
        <f t="shared" si="15"/>
        <v>100.17050298380221</v>
      </c>
      <c r="J51" s="26">
        <f t="shared" si="15"/>
        <v>100.28050490883591</v>
      </c>
      <c r="K51" s="26">
        <f t="shared" si="15"/>
        <v>100.42016806722688</v>
      </c>
      <c r="L51" s="26">
        <f t="shared" si="15"/>
        <v>100</v>
      </c>
      <c r="M51" s="26">
        <f t="shared" si="15"/>
        <v>100.13986013986013</v>
      </c>
      <c r="N51" s="26">
        <f t="shared" si="15"/>
        <v>100.278940027894</v>
      </c>
      <c r="O51" s="26">
        <f t="shared" si="15"/>
        <v>100</v>
      </c>
      <c r="P51" s="26">
        <f t="shared" si="15"/>
        <v>100.13966480446928</v>
      </c>
      <c r="Q51" s="26">
        <f t="shared" si="15"/>
        <v>100.83449235048678</v>
      </c>
      <c r="R51" s="26">
        <f t="shared" si="15"/>
        <v>100</v>
      </c>
      <c r="S51" s="26">
        <f t="shared" si="15"/>
        <v>100.418410041841</v>
      </c>
      <c r="T51" s="26">
        <f t="shared" si="15"/>
        <v>100.68965517241379</v>
      </c>
    </row>
    <row r="52" spans="1:20" s="53" customFormat="1">
      <c r="A52" s="28" t="s">
        <v>43</v>
      </c>
      <c r="B52" s="11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</row>
    <row r="53" spans="1:20" s="53" customFormat="1">
      <c r="A53" s="5" t="s">
        <v>18</v>
      </c>
      <c r="B53" s="6" t="s">
        <v>19</v>
      </c>
      <c r="C53" s="23">
        <v>0</v>
      </c>
      <c r="D53" s="23">
        <v>100</v>
      </c>
      <c r="E53" s="26">
        <f>PRODUCT(D53,E56,E55)/10000</f>
        <v>458.4899999999999</v>
      </c>
      <c r="F53" s="26">
        <f>PRODUCT(E53,F56,F55)/10000</f>
        <v>474.11027999999982</v>
      </c>
      <c r="G53" s="26">
        <f>PRODUCT(E53,G56,G55)/10000</f>
        <v>480.95600999999994</v>
      </c>
      <c r="H53" s="26">
        <f t="shared" ref="H53:T53" si="16">PRODUCT(E53,H56,H55)/10000</f>
        <v>487.87551999999994</v>
      </c>
      <c r="I53" s="26">
        <f t="shared" si="16"/>
        <v>512.09554409999976</v>
      </c>
      <c r="J53" s="26">
        <f t="shared" si="16"/>
        <v>522.91527569999994</v>
      </c>
      <c r="K53" s="26">
        <f t="shared" si="16"/>
        <v>548.23902751999992</v>
      </c>
      <c r="L53" s="26">
        <f t="shared" si="16"/>
        <v>539.74870348139973</v>
      </c>
      <c r="M53" s="26">
        <f t="shared" si="16"/>
        <v>556.74789403778993</v>
      </c>
      <c r="N53" s="26">
        <f t="shared" si="16"/>
        <v>590.13848681471995</v>
      </c>
      <c r="O53" s="26">
        <f t="shared" si="16"/>
        <v>573.3260937561148</v>
      </c>
      <c r="P53" s="26">
        <f t="shared" si="16"/>
        <v>600.27823762107425</v>
      </c>
      <c r="Q53" s="26">
        <f t="shared" si="16"/>
        <v>642.66081214122994</v>
      </c>
      <c r="R53" s="26">
        <f t="shared" si="16"/>
        <v>601.41907235016436</v>
      </c>
      <c r="S53" s="26">
        <f t="shared" si="16"/>
        <v>634.49409716547552</v>
      </c>
      <c r="T53" s="26">
        <f t="shared" si="16"/>
        <v>679.93513924542128</v>
      </c>
    </row>
    <row r="54" spans="1:20" s="53" customFormat="1">
      <c r="A54" s="7" t="str">
        <f>A44</f>
        <v xml:space="preserve">     в ценах 2018 года</v>
      </c>
      <c r="B54" s="6" t="s">
        <v>19</v>
      </c>
      <c r="C54" s="8" t="s">
        <v>20</v>
      </c>
      <c r="D54" s="23">
        <v>100</v>
      </c>
      <c r="E54" s="23">
        <v>435</v>
      </c>
      <c r="F54" s="23">
        <v>420</v>
      </c>
      <c r="G54" s="23">
        <v>435</v>
      </c>
      <c r="H54" s="23">
        <v>440</v>
      </c>
      <c r="I54" s="23">
        <v>430</v>
      </c>
      <c r="J54" s="23">
        <v>450</v>
      </c>
      <c r="K54" s="23">
        <v>470</v>
      </c>
      <c r="L54" s="23">
        <v>430</v>
      </c>
      <c r="M54" s="23">
        <v>455</v>
      </c>
      <c r="N54" s="23">
        <v>480</v>
      </c>
      <c r="O54" s="23">
        <v>435</v>
      </c>
      <c r="P54" s="23">
        <v>465</v>
      </c>
      <c r="Q54" s="23">
        <v>495</v>
      </c>
      <c r="R54" s="23">
        <v>435</v>
      </c>
      <c r="S54" s="23">
        <v>465</v>
      </c>
      <c r="T54" s="23">
        <v>495</v>
      </c>
    </row>
    <row r="55" spans="1:20" s="53" customFormat="1">
      <c r="A55" s="7" t="s">
        <v>21</v>
      </c>
      <c r="B55" s="6" t="s">
        <v>22</v>
      </c>
      <c r="C55" s="8"/>
      <c r="D55" s="24">
        <v>106.3</v>
      </c>
      <c r="E55" s="20">
        <v>105.4</v>
      </c>
      <c r="F55" s="20">
        <v>107.1</v>
      </c>
      <c r="G55" s="20">
        <v>104.9</v>
      </c>
      <c r="H55" s="20">
        <v>105.2</v>
      </c>
      <c r="I55" s="20">
        <v>105.5</v>
      </c>
      <c r="J55" s="20">
        <v>105.1</v>
      </c>
      <c r="K55" s="20">
        <v>105.2</v>
      </c>
      <c r="L55" s="20">
        <v>105.4</v>
      </c>
      <c r="M55" s="20">
        <v>105.3</v>
      </c>
      <c r="N55" s="20">
        <v>105.4</v>
      </c>
      <c r="O55" s="20">
        <v>105</v>
      </c>
      <c r="P55" s="20">
        <v>105.5</v>
      </c>
      <c r="Q55" s="20">
        <v>105.6</v>
      </c>
      <c r="R55" s="20">
        <v>104.9</v>
      </c>
      <c r="S55" s="20">
        <v>105.7</v>
      </c>
      <c r="T55" s="20">
        <v>105.8</v>
      </c>
    </row>
    <row r="56" spans="1:20" s="53" customFormat="1" ht="38.25">
      <c r="A56" s="9" t="s">
        <v>23</v>
      </c>
      <c r="B56" s="4" t="s">
        <v>24</v>
      </c>
      <c r="C56" s="8"/>
      <c r="D56" s="5"/>
      <c r="E56" s="26">
        <f>(E54/D54)*100</f>
        <v>434.99999999999994</v>
      </c>
      <c r="F56" s="26">
        <f>(F54/E54)*100</f>
        <v>96.551724137931032</v>
      </c>
      <c r="G56" s="26">
        <f>(G54/E54)*100</f>
        <v>100</v>
      </c>
      <c r="H56" s="26">
        <f t="shared" ref="H56:T56" si="17">(H54/E54)*100</f>
        <v>101.14942528735634</v>
      </c>
      <c r="I56" s="26">
        <f t="shared" si="17"/>
        <v>102.38095238095238</v>
      </c>
      <c r="J56" s="26">
        <f t="shared" si="17"/>
        <v>103.44827586206897</v>
      </c>
      <c r="K56" s="26">
        <f t="shared" si="17"/>
        <v>106.81818181818181</v>
      </c>
      <c r="L56" s="26">
        <f t="shared" si="17"/>
        <v>100</v>
      </c>
      <c r="M56" s="26">
        <f t="shared" si="17"/>
        <v>101.11111111111111</v>
      </c>
      <c r="N56" s="26">
        <f t="shared" si="17"/>
        <v>102.12765957446808</v>
      </c>
      <c r="O56" s="26">
        <f t="shared" si="17"/>
        <v>101.16279069767442</v>
      </c>
      <c r="P56" s="26">
        <f t="shared" si="17"/>
        <v>102.19780219780219</v>
      </c>
      <c r="Q56" s="26">
        <f t="shared" si="17"/>
        <v>103.125</v>
      </c>
      <c r="R56" s="26">
        <f t="shared" si="17"/>
        <v>100</v>
      </c>
      <c r="S56" s="26">
        <f t="shared" si="17"/>
        <v>100</v>
      </c>
      <c r="T56" s="26">
        <f t="shared" si="17"/>
        <v>100</v>
      </c>
    </row>
    <row r="57" spans="1:20" s="53" customFormat="1">
      <c r="A57" s="28" t="s">
        <v>44</v>
      </c>
      <c r="B57" s="11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</row>
    <row r="58" spans="1:20" s="53" customFormat="1">
      <c r="A58" s="5" t="s">
        <v>18</v>
      </c>
      <c r="B58" s="6" t="s">
        <v>19</v>
      </c>
      <c r="C58" s="23">
        <v>22.1</v>
      </c>
      <c r="D58" s="23">
        <v>154</v>
      </c>
      <c r="E58" s="26">
        <f>PRODUCT(D58,E61,E60)/10000</f>
        <v>2135.404</v>
      </c>
      <c r="F58" s="26">
        <f>PRODUCT(E58,F61,F60)/10000</f>
        <v>2144.7846</v>
      </c>
      <c r="G58" s="26">
        <f>PRODUCT(E58,G61,G60)/10000</f>
        <v>2156.0097000000001</v>
      </c>
      <c r="H58" s="26">
        <f t="shared" ref="H58:T58" si="18">PRODUCT(E58,H61,H60)/10000</f>
        <v>2184.35176</v>
      </c>
      <c r="I58" s="26">
        <f t="shared" si="18"/>
        <v>2262.7477529999996</v>
      </c>
      <c r="J58" s="26">
        <f t="shared" si="18"/>
        <v>2265.9661947</v>
      </c>
      <c r="K58" s="26">
        <f t="shared" si="18"/>
        <v>2297.93805152</v>
      </c>
      <c r="L58" s="26">
        <f t="shared" si="18"/>
        <v>2384.9361316619998</v>
      </c>
      <c r="M58" s="26">
        <f t="shared" si="18"/>
        <v>2386.0624030191002</v>
      </c>
      <c r="N58" s="26">
        <f t="shared" si="18"/>
        <v>2422.0267063020801</v>
      </c>
      <c r="O58" s="26">
        <f t="shared" si="18"/>
        <v>2530.5427586476794</v>
      </c>
      <c r="P58" s="26">
        <f t="shared" si="18"/>
        <v>2549.5688587131654</v>
      </c>
      <c r="Q58" s="26">
        <f t="shared" si="18"/>
        <v>2596.609341984768</v>
      </c>
      <c r="R58" s="26">
        <f t="shared" si="18"/>
        <v>2668.3650796225688</v>
      </c>
      <c r="S58" s="26">
        <f t="shared" si="18"/>
        <v>2715.3618351812834</v>
      </c>
      <c r="T58" s="26">
        <f t="shared" si="18"/>
        <v>2774.6848106580833</v>
      </c>
    </row>
    <row r="59" spans="1:20" s="53" customFormat="1">
      <c r="A59" s="7" t="str">
        <f>A49</f>
        <v xml:space="preserve">     в ценах 2018 года</v>
      </c>
      <c r="B59" s="6" t="s">
        <v>19</v>
      </c>
      <c r="C59" s="8" t="s">
        <v>20</v>
      </c>
      <c r="D59" s="23">
        <v>154</v>
      </c>
      <c r="E59" s="23">
        <v>2026</v>
      </c>
      <c r="F59" s="23">
        <v>1900</v>
      </c>
      <c r="G59" s="23">
        <v>1950</v>
      </c>
      <c r="H59" s="23">
        <v>1970</v>
      </c>
      <c r="I59" s="23">
        <v>1900</v>
      </c>
      <c r="J59" s="23">
        <v>1950</v>
      </c>
      <c r="K59" s="23">
        <v>1970</v>
      </c>
      <c r="L59" s="23">
        <v>1900</v>
      </c>
      <c r="M59" s="23">
        <v>1950</v>
      </c>
      <c r="N59" s="23">
        <v>1970</v>
      </c>
      <c r="O59" s="23">
        <v>1920</v>
      </c>
      <c r="P59" s="23">
        <v>1975</v>
      </c>
      <c r="Q59" s="23">
        <v>2000</v>
      </c>
      <c r="R59" s="23">
        <v>1930</v>
      </c>
      <c r="S59" s="23">
        <v>1990</v>
      </c>
      <c r="T59" s="23">
        <v>2020</v>
      </c>
    </row>
    <row r="60" spans="1:20" s="53" customFormat="1">
      <c r="A60" s="7" t="s">
        <v>21</v>
      </c>
      <c r="B60" s="6" t="s">
        <v>22</v>
      </c>
      <c r="C60" s="8"/>
      <c r="D60" s="24">
        <v>106.3</v>
      </c>
      <c r="E60" s="20">
        <v>105.4</v>
      </c>
      <c r="F60" s="20">
        <v>107.1</v>
      </c>
      <c r="G60" s="20">
        <v>104.9</v>
      </c>
      <c r="H60" s="20">
        <v>105.2</v>
      </c>
      <c r="I60" s="20">
        <v>105.5</v>
      </c>
      <c r="J60" s="20">
        <v>105.1</v>
      </c>
      <c r="K60" s="20">
        <v>105.2</v>
      </c>
      <c r="L60" s="20">
        <v>105.4</v>
      </c>
      <c r="M60" s="20">
        <v>105.3</v>
      </c>
      <c r="N60" s="20">
        <v>105.4</v>
      </c>
      <c r="O60" s="20">
        <v>105</v>
      </c>
      <c r="P60" s="20">
        <v>105.5</v>
      </c>
      <c r="Q60" s="20">
        <v>105.6</v>
      </c>
      <c r="R60" s="20">
        <v>104.9</v>
      </c>
      <c r="S60" s="20">
        <v>105.7</v>
      </c>
      <c r="T60" s="20">
        <v>105.8</v>
      </c>
    </row>
    <row r="61" spans="1:20" s="53" customFormat="1" ht="38.25">
      <c r="A61" s="9" t="s">
        <v>23</v>
      </c>
      <c r="B61" s="4" t="s">
        <v>24</v>
      </c>
      <c r="C61" s="8"/>
      <c r="D61" s="5"/>
      <c r="E61" s="26">
        <f>(E59/D59)*100</f>
        <v>1315.5844155844156</v>
      </c>
      <c r="F61" s="26">
        <f>(F59/E59)*100</f>
        <v>93.780848963474824</v>
      </c>
      <c r="G61" s="26">
        <f>(G59/E59)*100</f>
        <v>96.24876604146101</v>
      </c>
      <c r="H61" s="26">
        <f t="shared" ref="H61:T61" si="19">(H59/E59)*100</f>
        <v>97.235932872655482</v>
      </c>
      <c r="I61" s="26">
        <f t="shared" si="19"/>
        <v>100</v>
      </c>
      <c r="J61" s="26">
        <f t="shared" si="19"/>
        <v>100</v>
      </c>
      <c r="K61" s="26">
        <f t="shared" si="19"/>
        <v>100</v>
      </c>
      <c r="L61" s="26">
        <f t="shared" si="19"/>
        <v>100</v>
      </c>
      <c r="M61" s="26">
        <f t="shared" si="19"/>
        <v>100</v>
      </c>
      <c r="N61" s="26">
        <f t="shared" si="19"/>
        <v>100</v>
      </c>
      <c r="O61" s="26">
        <f t="shared" si="19"/>
        <v>101.05263157894737</v>
      </c>
      <c r="P61" s="26">
        <f t="shared" si="19"/>
        <v>101.28205128205127</v>
      </c>
      <c r="Q61" s="26">
        <f t="shared" si="19"/>
        <v>101.5228426395939</v>
      </c>
      <c r="R61" s="26">
        <f t="shared" si="19"/>
        <v>100.52083333333333</v>
      </c>
      <c r="S61" s="26">
        <f t="shared" si="19"/>
        <v>100.75949367088609</v>
      </c>
      <c r="T61" s="26">
        <f t="shared" si="19"/>
        <v>101</v>
      </c>
    </row>
    <row r="62" spans="1:20">
      <c r="A62" s="59" t="s">
        <v>26</v>
      </c>
      <c r="B62" s="12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</row>
    <row r="63" spans="1:20" ht="94.5" customHeight="1">
      <c r="A63" s="13" t="s">
        <v>27</v>
      </c>
      <c r="B63" s="14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</row>
    <row r="64" spans="1:20">
      <c r="A64" s="5" t="s">
        <v>18</v>
      </c>
      <c r="B64" s="6" t="s">
        <v>19</v>
      </c>
      <c r="C64" s="31">
        <f>SUM(C70,C172,C188)</f>
        <v>243964.80000000005</v>
      </c>
      <c r="D64" s="31">
        <f t="shared" ref="D64:T64" si="20">SUM(D70,D172,D188)</f>
        <v>214972.76</v>
      </c>
      <c r="E64" s="31">
        <f t="shared" si="20"/>
        <v>247161.78829999999</v>
      </c>
      <c r="F64" s="31">
        <f t="shared" si="20"/>
        <v>268487.08847280004</v>
      </c>
      <c r="G64" s="31">
        <f t="shared" si="20"/>
        <v>271134.26601644617</v>
      </c>
      <c r="H64" s="31">
        <f t="shared" si="20"/>
        <v>274296.61949405127</v>
      </c>
      <c r="I64" s="31">
        <f t="shared" si="20"/>
        <v>298030.44315053901</v>
      </c>
      <c r="J64" s="31">
        <f t="shared" si="20"/>
        <v>301472.92134633748</v>
      </c>
      <c r="K64" s="31">
        <f t="shared" si="20"/>
        <v>307409.44220059575</v>
      </c>
      <c r="L64" s="31">
        <f t="shared" si="20"/>
        <v>326457.00917447044</v>
      </c>
      <c r="M64" s="31">
        <f t="shared" si="20"/>
        <v>330845.26619306236</v>
      </c>
      <c r="N64" s="31">
        <f t="shared" si="20"/>
        <v>339110.40951012634</v>
      </c>
      <c r="O64" s="31">
        <f t="shared" si="20"/>
        <v>371901.86299446964</v>
      </c>
      <c r="P64" s="31">
        <f t="shared" si="20"/>
        <v>379398.20944955939</v>
      </c>
      <c r="Q64" s="31">
        <f t="shared" si="20"/>
        <v>390380.59265367984</v>
      </c>
      <c r="R64" s="31">
        <f t="shared" si="20"/>
        <v>420092.55304468033</v>
      </c>
      <c r="S64" s="31">
        <f t="shared" si="20"/>
        <v>430668.68310138246</v>
      </c>
      <c r="T64" s="31">
        <f t="shared" si="20"/>
        <v>446453.0154966953</v>
      </c>
    </row>
    <row r="65" spans="1:22">
      <c r="A65" s="7" t="str">
        <f>A29</f>
        <v xml:space="preserve">     в ценах 2018 года</v>
      </c>
      <c r="B65" s="6" t="s">
        <v>19</v>
      </c>
      <c r="C65" s="8" t="s">
        <v>20</v>
      </c>
      <c r="D65" s="31">
        <f>SUM(D71,D173,D189)</f>
        <v>214972.76</v>
      </c>
      <c r="E65" s="31">
        <f t="shared" ref="E65:T65" si="21">SUM(E71,E173,E189)</f>
        <v>234462.89999999997</v>
      </c>
      <c r="F65" s="31">
        <f t="shared" si="21"/>
        <v>240742.2</v>
      </c>
      <c r="G65" s="31">
        <f t="shared" si="21"/>
        <v>246330</v>
      </c>
      <c r="H65" s="31">
        <f t="shared" si="21"/>
        <v>248416</v>
      </c>
      <c r="I65" s="31">
        <f t="shared" si="21"/>
        <v>255116.40000000002</v>
      </c>
      <c r="J65" s="31">
        <f t="shared" si="21"/>
        <v>262389.90000000002</v>
      </c>
      <c r="K65" s="31">
        <f t="shared" si="21"/>
        <v>266009.09999999998</v>
      </c>
      <c r="L65" s="31">
        <f t="shared" si="21"/>
        <v>267086.2</v>
      </c>
      <c r="M65" s="31">
        <f t="shared" si="21"/>
        <v>275556.3</v>
      </c>
      <c r="N65" s="31">
        <f t="shared" si="21"/>
        <v>280265.39999999997</v>
      </c>
      <c r="O65" s="31">
        <f t="shared" si="21"/>
        <v>292168.2</v>
      </c>
      <c r="P65" s="31">
        <f t="shared" si="21"/>
        <v>302750</v>
      </c>
      <c r="Q65" s="31">
        <f t="shared" si="21"/>
        <v>308539.8</v>
      </c>
      <c r="R65" s="31">
        <f t="shared" si="21"/>
        <v>317231</v>
      </c>
      <c r="S65" s="31">
        <f t="shared" si="21"/>
        <v>329133</v>
      </c>
      <c r="T65" s="31">
        <f t="shared" si="21"/>
        <v>337334</v>
      </c>
    </row>
    <row r="66" spans="1:22">
      <c r="A66" s="7" t="s">
        <v>21</v>
      </c>
      <c r="B66" s="6" t="s">
        <v>22</v>
      </c>
      <c r="C66" s="8"/>
      <c r="D66" s="20">
        <v>115.1</v>
      </c>
      <c r="E66" s="67">
        <f>E64/D64/E67*100*100</f>
        <v>105.41616106428779</v>
      </c>
      <c r="F66" s="67">
        <f>F64/E64/F67*100*100</f>
        <v>105.79471766341028</v>
      </c>
      <c r="G66" s="67">
        <f>G64/E64/G67*100*100</f>
        <v>104.41428140866422</v>
      </c>
      <c r="H66" s="67">
        <f t="shared" ref="H66:T66" si="22">H64/E64/H67*100*100</f>
        <v>104.74509483627182</v>
      </c>
      <c r="I66" s="67">
        <f t="shared" si="22"/>
        <v>104.74928574701245</v>
      </c>
      <c r="J66" s="67">
        <f t="shared" si="22"/>
        <v>104.38403843227802</v>
      </c>
      <c r="K66" s="67">
        <f t="shared" si="22"/>
        <v>104.65978018926285</v>
      </c>
      <c r="L66" s="67">
        <f t="shared" si="22"/>
        <v>104.62905375577343</v>
      </c>
      <c r="M66" s="67">
        <f t="shared" si="22"/>
        <v>104.49930089173043</v>
      </c>
      <c r="N66" s="67">
        <f t="shared" si="22"/>
        <v>104.70102340716447</v>
      </c>
      <c r="O66" s="67">
        <f t="shared" si="22"/>
        <v>104.14078825754906</v>
      </c>
      <c r="P66" s="67">
        <f t="shared" si="22"/>
        <v>104.37501352062991</v>
      </c>
      <c r="Q66" s="67">
        <f t="shared" si="22"/>
        <v>104.56958623046226</v>
      </c>
      <c r="R66" s="67">
        <f t="shared" si="22"/>
        <v>104.03367822093466</v>
      </c>
      <c r="S66" s="67">
        <f t="shared" si="22"/>
        <v>104.41448215106345</v>
      </c>
      <c r="T66" s="67">
        <f t="shared" si="22"/>
        <v>104.60167023795954</v>
      </c>
    </row>
    <row r="67" spans="1:22" ht="38.25">
      <c r="A67" s="16" t="s">
        <v>28</v>
      </c>
      <c r="B67" s="4" t="s">
        <v>24</v>
      </c>
      <c r="C67" s="8"/>
      <c r="D67" s="5"/>
      <c r="E67" s="25">
        <f>(E65/D65)*100</f>
        <v>109.06633007828526</v>
      </c>
      <c r="F67" s="26">
        <f>(F65/E65)*100</f>
        <v>102.67816358153041</v>
      </c>
      <c r="G67" s="26">
        <f>(G65/E65)*100</f>
        <v>105.06139777337908</v>
      </c>
      <c r="H67" s="26">
        <f t="shared" ref="H67:T67" si="23">(H65/E65)*100</f>
        <v>105.95109076958447</v>
      </c>
      <c r="I67" s="26">
        <f t="shared" si="23"/>
        <v>105.97078534631652</v>
      </c>
      <c r="J67" s="26">
        <f t="shared" si="23"/>
        <v>106.51966873706004</v>
      </c>
      <c r="K67" s="26">
        <f t="shared" si="23"/>
        <v>107.08211226330026</v>
      </c>
      <c r="L67" s="26">
        <f t="shared" si="23"/>
        <v>104.69189750247338</v>
      </c>
      <c r="M67" s="26">
        <f t="shared" si="23"/>
        <v>105.01787606916271</v>
      </c>
      <c r="N67" s="26">
        <f t="shared" si="23"/>
        <v>105.35932793276621</v>
      </c>
      <c r="O67" s="26">
        <f t="shared" si="23"/>
        <v>109.39097564756248</v>
      </c>
      <c r="P67" s="26">
        <f t="shared" si="23"/>
        <v>109.8686547903278</v>
      </c>
      <c r="Q67" s="26">
        <f t="shared" si="23"/>
        <v>110.08843760235834</v>
      </c>
      <c r="R67" s="26">
        <f t="shared" si="23"/>
        <v>108.57820940129692</v>
      </c>
      <c r="S67" s="26">
        <f t="shared" si="23"/>
        <v>108.71445086705202</v>
      </c>
      <c r="T67" s="26">
        <f t="shared" si="23"/>
        <v>109.33241027575697</v>
      </c>
    </row>
    <row r="68" spans="1:22" ht="32.25" customHeight="1">
      <c r="A68" s="17" t="s">
        <v>29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</row>
    <row r="69" spans="1:22" ht="47.25">
      <c r="A69" s="32" t="s">
        <v>45</v>
      </c>
      <c r="B69" s="82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</row>
    <row r="70" spans="1:22">
      <c r="A70" s="5" t="s">
        <v>18</v>
      </c>
      <c r="B70" s="6" t="s">
        <v>19</v>
      </c>
      <c r="C70" s="51">
        <f>SUM(C75,C106)</f>
        <v>202874.60000000003</v>
      </c>
      <c r="D70" s="51">
        <f t="shared" ref="D70:T71" si="24">SUM(D75,D106)</f>
        <v>174915.16</v>
      </c>
      <c r="E70" s="51">
        <f t="shared" si="24"/>
        <v>205349.4203</v>
      </c>
      <c r="F70" s="52">
        <f t="shared" si="24"/>
        <v>224649.36061680003</v>
      </c>
      <c r="G70" s="52">
        <f t="shared" si="24"/>
        <v>227175.22979444615</v>
      </c>
      <c r="H70" s="52">
        <f t="shared" si="24"/>
        <v>230251.11925805127</v>
      </c>
      <c r="I70" s="52">
        <f t="shared" si="24"/>
        <v>252286.32658589899</v>
      </c>
      <c r="J70" s="52">
        <f t="shared" si="24"/>
        <v>255386.7922836495</v>
      </c>
      <c r="K70" s="52">
        <f t="shared" si="24"/>
        <v>261095.22077928373</v>
      </c>
      <c r="L70" s="52">
        <f t="shared" si="24"/>
        <v>278721.7776908736</v>
      </c>
      <c r="M70" s="52">
        <f t="shared" si="24"/>
        <v>282526.4413008627</v>
      </c>
      <c r="N70" s="52">
        <f t="shared" si="24"/>
        <v>290406.07610088727</v>
      </c>
      <c r="O70" s="52">
        <f t="shared" si="24"/>
        <v>322257.22225152899</v>
      </c>
      <c r="P70" s="52">
        <f t="shared" si="24"/>
        <v>328907.65256234532</v>
      </c>
      <c r="Q70" s="52">
        <f t="shared" si="24"/>
        <v>339245.22194781632</v>
      </c>
      <c r="R70" s="52">
        <f t="shared" si="24"/>
        <v>368462.12667202199</v>
      </c>
      <c r="S70" s="52">
        <f t="shared" si="24"/>
        <v>377908.31075965206</v>
      </c>
      <c r="T70" s="52">
        <f t="shared" si="24"/>
        <v>392762.40448563627</v>
      </c>
    </row>
    <row r="71" spans="1:22">
      <c r="A71" s="7" t="str">
        <f>A65</f>
        <v xml:space="preserve">     в ценах 2018 года</v>
      </c>
      <c r="B71" s="6" t="s">
        <v>19</v>
      </c>
      <c r="C71" s="8" t="s">
        <v>20</v>
      </c>
      <c r="D71" s="51">
        <f t="shared" si="24"/>
        <v>174915.16</v>
      </c>
      <c r="E71" s="51">
        <f t="shared" si="24"/>
        <v>194666.89999999997</v>
      </c>
      <c r="F71" s="51">
        <f t="shared" si="24"/>
        <v>200686.2</v>
      </c>
      <c r="G71" s="51">
        <f t="shared" si="24"/>
        <v>206163</v>
      </c>
      <c r="H71" s="51">
        <f t="shared" si="24"/>
        <v>208170</v>
      </c>
      <c r="I71" s="51">
        <f t="shared" si="24"/>
        <v>214925.40000000002</v>
      </c>
      <c r="J71" s="51">
        <f t="shared" si="24"/>
        <v>221897.7</v>
      </c>
      <c r="K71" s="51">
        <f t="shared" si="24"/>
        <v>225316.3</v>
      </c>
      <c r="L71" s="51">
        <f t="shared" si="24"/>
        <v>226758.2</v>
      </c>
      <c r="M71" s="51">
        <f t="shared" si="24"/>
        <v>234734</v>
      </c>
      <c r="N71" s="51">
        <f t="shared" si="24"/>
        <v>239117</v>
      </c>
      <c r="O71" s="51">
        <f t="shared" si="24"/>
        <v>251840.2</v>
      </c>
      <c r="P71" s="51">
        <f t="shared" si="24"/>
        <v>261733</v>
      </c>
      <c r="Q71" s="51">
        <f t="shared" si="24"/>
        <v>266998</v>
      </c>
      <c r="R71" s="51">
        <f t="shared" si="24"/>
        <v>276903</v>
      </c>
      <c r="S71" s="51">
        <f t="shared" si="24"/>
        <v>287920</v>
      </c>
      <c r="T71" s="51">
        <f t="shared" si="24"/>
        <v>295392.8</v>
      </c>
    </row>
    <row r="72" spans="1:22">
      <c r="A72" s="7" t="s">
        <v>21</v>
      </c>
      <c r="B72" s="6" t="s">
        <v>22</v>
      </c>
      <c r="C72" s="8"/>
      <c r="D72" s="20">
        <v>112.3</v>
      </c>
      <c r="E72" s="67">
        <f>E70/D70/E73*100*100</f>
        <v>105.48758946693044</v>
      </c>
      <c r="F72" s="67">
        <f>F70/E70/F73*100*100</f>
        <v>106.1173287152285</v>
      </c>
      <c r="G72" s="67">
        <f>G70/E70/G73*100*100</f>
        <v>104.45972604615407</v>
      </c>
      <c r="H72" s="67">
        <f t="shared" ref="H72:T72" si="25">H70/E70/H73*100*100</f>
        <v>104.85333287964669</v>
      </c>
      <c r="I72" s="67">
        <f t="shared" si="25"/>
        <v>104.86203760703603</v>
      </c>
      <c r="J72" s="67">
        <f t="shared" si="25"/>
        <v>104.44685844987652</v>
      </c>
      <c r="K72" s="67">
        <f t="shared" si="25"/>
        <v>104.7665647090051</v>
      </c>
      <c r="L72" s="67">
        <f t="shared" si="25"/>
        <v>104.71332081776319</v>
      </c>
      <c r="M72" s="67">
        <f t="shared" si="25"/>
        <v>104.57731015849269</v>
      </c>
      <c r="N72" s="67">
        <f t="shared" si="25"/>
        <v>104.80667278565157</v>
      </c>
      <c r="O72" s="67">
        <f t="shared" si="25"/>
        <v>104.10454763742236</v>
      </c>
      <c r="P72" s="67">
        <f t="shared" si="25"/>
        <v>104.40766792399776</v>
      </c>
      <c r="Q72" s="67">
        <f t="shared" si="25"/>
        <v>104.61898108086736</v>
      </c>
      <c r="R72" s="67">
        <f t="shared" si="25"/>
        <v>103.98904497719347</v>
      </c>
      <c r="S72" s="67">
        <f t="shared" si="25"/>
        <v>104.44775606116107</v>
      </c>
      <c r="T72" s="67">
        <f t="shared" si="25"/>
        <v>104.64639535241547</v>
      </c>
      <c r="V72" s="68"/>
    </row>
    <row r="73" spans="1:22" ht="38.25">
      <c r="A73" s="18" t="s">
        <v>28</v>
      </c>
      <c r="B73" s="4" t="s">
        <v>24</v>
      </c>
      <c r="C73" s="8"/>
      <c r="D73" s="5"/>
      <c r="E73" s="25">
        <f>(E71/D71)*100</f>
        <v>111.29218302175749</v>
      </c>
      <c r="F73" s="26">
        <f>(F71/E71)*100</f>
        <v>103.09210245809639</v>
      </c>
      <c r="G73" s="26">
        <f>(G71/E71)*100</f>
        <v>105.90552374337909</v>
      </c>
      <c r="H73" s="26">
        <f t="shared" ref="H73:T73" si="26">(H71/E71)*100</f>
        <v>106.93651565828604</v>
      </c>
      <c r="I73" s="26">
        <f t="shared" si="26"/>
        <v>107.09525617605995</v>
      </c>
      <c r="J73" s="26">
        <f t="shared" si="26"/>
        <v>107.6321648404418</v>
      </c>
      <c r="K73" s="26">
        <f t="shared" si="26"/>
        <v>108.23668155834174</v>
      </c>
      <c r="L73" s="26">
        <f t="shared" si="26"/>
        <v>105.50553820069662</v>
      </c>
      <c r="M73" s="26">
        <f t="shared" si="26"/>
        <v>105.78478280757304</v>
      </c>
      <c r="N73" s="26">
        <f t="shared" si="26"/>
        <v>106.12503400774823</v>
      </c>
      <c r="O73" s="26">
        <f t="shared" si="26"/>
        <v>111.06112149417309</v>
      </c>
      <c r="P73" s="26">
        <f t="shared" si="26"/>
        <v>111.50195540484123</v>
      </c>
      <c r="Q73" s="26">
        <f t="shared" si="26"/>
        <v>111.65998235173575</v>
      </c>
      <c r="R73" s="26">
        <f t="shared" si="26"/>
        <v>109.9518663025204</v>
      </c>
      <c r="S73" s="26">
        <f t="shared" si="26"/>
        <v>110.00523434186749</v>
      </c>
      <c r="T73" s="26">
        <f t="shared" si="26"/>
        <v>110.6348362160016</v>
      </c>
    </row>
    <row r="74" spans="1:22" ht="31.5">
      <c r="A74" s="33" t="s">
        <v>46</v>
      </c>
      <c r="B74" s="79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</row>
    <row r="75" spans="1:22">
      <c r="A75" s="5" t="s">
        <v>18</v>
      </c>
      <c r="B75" s="6" t="s">
        <v>19</v>
      </c>
      <c r="C75" s="51">
        <f>SUM(C81,C86,C91,C96,C101)</f>
        <v>56302</v>
      </c>
      <c r="D75" s="51">
        <f t="shared" ref="D75:T76" si="27">SUM(D81,D86,D91,D96,D101)</f>
        <v>56428.160000000003</v>
      </c>
      <c r="E75" s="51">
        <f t="shared" si="27"/>
        <v>60063.285100000008</v>
      </c>
      <c r="F75" s="51">
        <f t="shared" si="27"/>
        <v>70377.224736000004</v>
      </c>
      <c r="G75" s="51">
        <f t="shared" si="27"/>
        <v>72122.714370000002</v>
      </c>
      <c r="H75" s="51">
        <f t="shared" si="27"/>
        <v>73972.355498999998</v>
      </c>
      <c r="I75" s="51">
        <f t="shared" si="27"/>
        <v>88082.017354240015</v>
      </c>
      <c r="J75" s="51">
        <f t="shared" si="27"/>
        <v>90438.706858500023</v>
      </c>
      <c r="K75" s="51">
        <f t="shared" si="27"/>
        <v>94220.202403152012</v>
      </c>
      <c r="L75" s="51">
        <f t="shared" si="27"/>
        <v>104201.90043128321</v>
      </c>
      <c r="M75" s="51">
        <f t="shared" si="27"/>
        <v>106503.51704509443</v>
      </c>
      <c r="N75" s="51">
        <f t="shared" si="27"/>
        <v>111607.59598881984</v>
      </c>
      <c r="O75" s="51">
        <f t="shared" si="27"/>
        <v>138120.38874068781</v>
      </c>
      <c r="P75" s="51">
        <f t="shared" si="27"/>
        <v>141753.76235714409</v>
      </c>
      <c r="Q75" s="51">
        <f t="shared" si="27"/>
        <v>148133.43089174933</v>
      </c>
      <c r="R75" s="51">
        <f t="shared" si="27"/>
        <v>174547.98020492261</v>
      </c>
      <c r="S75" s="51">
        <f t="shared" si="27"/>
        <v>178561.13397268776</v>
      </c>
      <c r="T75" s="51">
        <f t="shared" si="27"/>
        <v>187861.49866109673</v>
      </c>
    </row>
    <row r="76" spans="1:22">
      <c r="A76" s="7" t="str">
        <f>A71</f>
        <v xml:space="preserve">     в ценах 2018 года</v>
      </c>
      <c r="B76" s="6" t="s">
        <v>19</v>
      </c>
      <c r="C76" s="60" t="s">
        <v>20</v>
      </c>
      <c r="D76" s="51">
        <f t="shared" si="27"/>
        <v>56428.160000000003</v>
      </c>
      <c r="E76" s="51">
        <f t="shared" si="27"/>
        <v>56824.3</v>
      </c>
      <c r="F76" s="51">
        <f t="shared" si="27"/>
        <v>64021.2</v>
      </c>
      <c r="G76" s="51">
        <f t="shared" si="27"/>
        <v>65926</v>
      </c>
      <c r="H76" s="51">
        <f t="shared" si="27"/>
        <v>67227</v>
      </c>
      <c r="I76" s="51">
        <f t="shared" si="27"/>
        <v>77045.2</v>
      </c>
      <c r="J76" s="51">
        <f t="shared" si="27"/>
        <v>79950</v>
      </c>
      <c r="K76" s="51">
        <f t="shared" si="27"/>
        <v>82256</v>
      </c>
      <c r="L76" s="51">
        <f t="shared" si="27"/>
        <v>87724</v>
      </c>
      <c r="M76" s="51">
        <f t="shared" si="27"/>
        <v>90880</v>
      </c>
      <c r="N76" s="51">
        <f t="shared" si="27"/>
        <v>93688</v>
      </c>
      <c r="O76" s="51">
        <f t="shared" si="27"/>
        <v>112130</v>
      </c>
      <c r="P76" s="51">
        <f t="shared" si="27"/>
        <v>116756</v>
      </c>
      <c r="Q76" s="51">
        <f t="shared" si="27"/>
        <v>119797</v>
      </c>
      <c r="R76" s="51">
        <f t="shared" si="27"/>
        <v>136647</v>
      </c>
      <c r="S76" s="51">
        <f t="shared" si="27"/>
        <v>141825</v>
      </c>
      <c r="T76" s="51">
        <f t="shared" si="27"/>
        <v>146222.79999999999</v>
      </c>
    </row>
    <row r="77" spans="1:22" s="53" customFormat="1">
      <c r="A77" s="7" t="s">
        <v>21</v>
      </c>
      <c r="B77" s="6" t="s">
        <v>22</v>
      </c>
      <c r="C77" s="8"/>
      <c r="D77" s="20">
        <v>101.1</v>
      </c>
      <c r="E77" s="20">
        <v>105.7</v>
      </c>
      <c r="F77" s="20">
        <v>104</v>
      </c>
      <c r="G77" s="20">
        <v>103.5</v>
      </c>
      <c r="H77" s="20">
        <v>104.1</v>
      </c>
      <c r="I77" s="20">
        <v>104</v>
      </c>
      <c r="J77" s="20">
        <v>103.4</v>
      </c>
      <c r="K77" s="20">
        <v>104.1</v>
      </c>
      <c r="L77" s="20">
        <v>103.9</v>
      </c>
      <c r="M77" s="20">
        <v>103.6</v>
      </c>
      <c r="N77" s="20">
        <v>104</v>
      </c>
      <c r="O77" s="20">
        <v>103.7</v>
      </c>
      <c r="P77" s="20">
        <v>103.6</v>
      </c>
      <c r="Q77" s="20">
        <v>103.8</v>
      </c>
      <c r="R77" s="20">
        <v>103.7</v>
      </c>
      <c r="S77" s="20">
        <v>103.7</v>
      </c>
      <c r="T77" s="20">
        <v>103.9</v>
      </c>
    </row>
    <row r="78" spans="1:22" ht="38.25">
      <c r="A78" s="18" t="s">
        <v>28</v>
      </c>
      <c r="B78" s="4" t="s">
        <v>24</v>
      </c>
      <c r="C78" s="8"/>
      <c r="D78" s="5"/>
      <c r="E78" s="25">
        <f>(E76/D76)*100</f>
        <v>100.70202537172929</v>
      </c>
      <c r="F78" s="26">
        <f>(F76/E76)*100</f>
        <v>112.66518021339461</v>
      </c>
      <c r="G78" s="26">
        <f>(G76/E76)*100</f>
        <v>116.01726726066137</v>
      </c>
      <c r="H78" s="26">
        <f t="shared" ref="H78:T78" si="28">(H76/E76)*100</f>
        <v>118.30678072585144</v>
      </c>
      <c r="I78" s="26">
        <f t="shared" si="28"/>
        <v>120.34326129469612</v>
      </c>
      <c r="J78" s="26">
        <f t="shared" si="28"/>
        <v>121.27233564906106</v>
      </c>
      <c r="K78" s="26">
        <f t="shared" si="28"/>
        <v>122.3556011721481</v>
      </c>
      <c r="L78" s="26">
        <f t="shared" si="28"/>
        <v>113.86043517311917</v>
      </c>
      <c r="M78" s="26">
        <f t="shared" si="28"/>
        <v>113.67104440275173</v>
      </c>
      <c r="N78" s="26">
        <f t="shared" si="28"/>
        <v>113.89807430461001</v>
      </c>
      <c r="O78" s="26">
        <f t="shared" si="28"/>
        <v>127.82134877570562</v>
      </c>
      <c r="P78" s="26">
        <f t="shared" si="28"/>
        <v>128.47271126760563</v>
      </c>
      <c r="Q78" s="26">
        <f t="shared" si="28"/>
        <v>127.86803005721117</v>
      </c>
      <c r="R78" s="26">
        <f t="shared" si="28"/>
        <v>121.86479978596272</v>
      </c>
      <c r="S78" s="26">
        <f t="shared" si="28"/>
        <v>121.47127342492034</v>
      </c>
      <c r="T78" s="26">
        <f t="shared" si="28"/>
        <v>122.05881616401078</v>
      </c>
    </row>
    <row r="79" spans="1:22">
      <c r="A79" s="10" t="s">
        <v>25</v>
      </c>
      <c r="B79" s="21"/>
      <c r="C79" s="34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</row>
    <row r="80" spans="1:22" s="53" customFormat="1">
      <c r="A80" s="27" t="s">
        <v>47</v>
      </c>
      <c r="B80" s="79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</row>
    <row r="81" spans="1:20" s="53" customFormat="1">
      <c r="A81" s="5" t="s">
        <v>18</v>
      </c>
      <c r="B81" s="6" t="s">
        <v>19</v>
      </c>
      <c r="C81" s="23">
        <v>39812</v>
      </c>
      <c r="D81" s="23">
        <v>39404.160000000003</v>
      </c>
      <c r="E81" s="26">
        <f>PRODUCT(D81,E84,E83)/10000</f>
        <v>42950.032300000006</v>
      </c>
      <c r="F81" s="26">
        <f>PRODUCT(E81,F84,F83)/10000</f>
        <v>45070.48000000001</v>
      </c>
      <c r="G81" s="26">
        <f>PRODUCT(E81,G84,G83)/10000</f>
        <v>45728.991000000009</v>
      </c>
      <c r="H81" s="26">
        <f t="shared" ref="H81:T81" si="29">PRODUCT(E81,H84,H83)/10000</f>
        <v>46214.15400000001</v>
      </c>
      <c r="I81" s="26">
        <f t="shared" si="29"/>
        <v>51446.304000000018</v>
      </c>
      <c r="J81" s="26">
        <f t="shared" si="29"/>
        <v>52939.73084400002</v>
      </c>
      <c r="K81" s="26">
        <f t="shared" si="29"/>
        <v>54981.63921600001</v>
      </c>
      <c r="L81" s="26">
        <f t="shared" si="29"/>
        <v>55412.642550720011</v>
      </c>
      <c r="M81" s="26">
        <f t="shared" si="29"/>
        <v>57072.197184156023</v>
      </c>
      <c r="N81" s="26">
        <f t="shared" si="29"/>
        <v>60039.950023872007</v>
      </c>
      <c r="O81" s="26">
        <f t="shared" si="29"/>
        <v>60335.439947350154</v>
      </c>
      <c r="P81" s="26">
        <f t="shared" si="29"/>
        <v>63740.386136473215</v>
      </c>
      <c r="Q81" s="26">
        <f t="shared" si="29"/>
        <v>67307.185574761475</v>
      </c>
      <c r="R81" s="26">
        <f t="shared" si="29"/>
        <v>65696.116050256329</v>
      </c>
      <c r="S81" s="26">
        <f t="shared" si="29"/>
        <v>69875.853590581173</v>
      </c>
      <c r="T81" s="26">
        <f t="shared" si="29"/>
        <v>75527.304372436425</v>
      </c>
    </row>
    <row r="82" spans="1:20" s="53" customFormat="1">
      <c r="A82" s="7" t="str">
        <f>A76</f>
        <v xml:space="preserve">     в ценах 2018 года</v>
      </c>
      <c r="B82" s="6" t="s">
        <v>19</v>
      </c>
      <c r="C82" s="8" t="s">
        <v>20</v>
      </c>
      <c r="D82" s="23">
        <v>39404.160000000003</v>
      </c>
      <c r="E82" s="23">
        <v>40633.9</v>
      </c>
      <c r="F82" s="23">
        <v>41000</v>
      </c>
      <c r="G82" s="23">
        <v>41800</v>
      </c>
      <c r="H82" s="23">
        <v>42000</v>
      </c>
      <c r="I82" s="23">
        <v>45000</v>
      </c>
      <c r="J82" s="23">
        <v>46800</v>
      </c>
      <c r="K82" s="23">
        <v>48000</v>
      </c>
      <c r="L82" s="23">
        <v>46650</v>
      </c>
      <c r="M82" s="23">
        <v>48700</v>
      </c>
      <c r="N82" s="23">
        <v>50400</v>
      </c>
      <c r="O82" s="23">
        <v>48982</v>
      </c>
      <c r="P82" s="23">
        <v>52500</v>
      </c>
      <c r="Q82" s="23">
        <v>54432</v>
      </c>
      <c r="R82" s="23">
        <v>51431</v>
      </c>
      <c r="S82" s="23">
        <v>55500</v>
      </c>
      <c r="T82" s="23">
        <v>58787</v>
      </c>
    </row>
    <row r="83" spans="1:20" s="53" customFormat="1">
      <c r="A83" s="7" t="s">
        <v>21</v>
      </c>
      <c r="B83" s="6" t="s">
        <v>22</v>
      </c>
      <c r="C83" s="8"/>
      <c r="D83" s="20">
        <v>101.1</v>
      </c>
      <c r="E83" s="20">
        <v>105.7</v>
      </c>
      <c r="F83" s="20">
        <v>104</v>
      </c>
      <c r="G83" s="20">
        <v>103.5</v>
      </c>
      <c r="H83" s="20">
        <v>104.1</v>
      </c>
      <c r="I83" s="20">
        <v>104</v>
      </c>
      <c r="J83" s="20">
        <v>103.4</v>
      </c>
      <c r="K83" s="20">
        <v>104.1</v>
      </c>
      <c r="L83" s="20">
        <v>103.9</v>
      </c>
      <c r="M83" s="20">
        <v>103.6</v>
      </c>
      <c r="N83" s="20">
        <v>104</v>
      </c>
      <c r="O83" s="20">
        <v>103.7</v>
      </c>
      <c r="P83" s="20">
        <v>103.6</v>
      </c>
      <c r="Q83" s="20">
        <v>103.8</v>
      </c>
      <c r="R83" s="20">
        <v>103.7</v>
      </c>
      <c r="S83" s="20">
        <v>103.7</v>
      </c>
      <c r="T83" s="20">
        <v>103.9</v>
      </c>
    </row>
    <row r="84" spans="1:20" s="53" customFormat="1" ht="38.25">
      <c r="A84" s="18" t="s">
        <v>28</v>
      </c>
      <c r="B84" s="4" t="s">
        <v>24</v>
      </c>
      <c r="C84" s="8"/>
      <c r="D84" s="5"/>
      <c r="E84" s="26">
        <f>(E82/D82)*100</f>
        <v>103.12083800289106</v>
      </c>
      <c r="F84" s="26">
        <f>(F82/E82)*100</f>
        <v>100.90097184862886</v>
      </c>
      <c r="G84" s="26">
        <f>(G82/E82)*100</f>
        <v>102.86977129933381</v>
      </c>
      <c r="H84" s="26">
        <f t="shared" ref="H84:T84" si="30">(H82/E82)*100</f>
        <v>103.36197116201005</v>
      </c>
      <c r="I84" s="26">
        <f t="shared" si="30"/>
        <v>109.75609756097562</v>
      </c>
      <c r="J84" s="26">
        <f t="shared" si="30"/>
        <v>111.96172248803829</v>
      </c>
      <c r="K84" s="26">
        <f t="shared" si="30"/>
        <v>114.28571428571428</v>
      </c>
      <c r="L84" s="26">
        <f t="shared" si="30"/>
        <v>103.66666666666666</v>
      </c>
      <c r="M84" s="26">
        <f t="shared" si="30"/>
        <v>104.05982905982907</v>
      </c>
      <c r="N84" s="26">
        <f t="shared" si="30"/>
        <v>105</v>
      </c>
      <c r="O84" s="26">
        <f t="shared" si="30"/>
        <v>104.99892818863881</v>
      </c>
      <c r="P84" s="26">
        <f t="shared" si="30"/>
        <v>107.80287474332648</v>
      </c>
      <c r="Q84" s="26">
        <f t="shared" si="30"/>
        <v>108</v>
      </c>
      <c r="R84" s="26">
        <f t="shared" si="30"/>
        <v>104.99979584337102</v>
      </c>
      <c r="S84" s="26">
        <f t="shared" si="30"/>
        <v>105.71428571428572</v>
      </c>
      <c r="T84" s="26">
        <f t="shared" si="30"/>
        <v>108.00080834803056</v>
      </c>
    </row>
    <row r="85" spans="1:20" s="53" customFormat="1">
      <c r="A85" s="32" t="s">
        <v>48</v>
      </c>
      <c r="B85" s="79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80"/>
      <c r="Q85" s="80"/>
      <c r="R85" s="80"/>
      <c r="S85" s="80"/>
      <c r="T85" s="80"/>
    </row>
    <row r="86" spans="1:20" s="53" customFormat="1">
      <c r="A86" s="5" t="s">
        <v>18</v>
      </c>
      <c r="B86" s="6" t="s">
        <v>19</v>
      </c>
      <c r="C86" s="23">
        <v>6345</v>
      </c>
      <c r="D86" s="23">
        <v>5897</v>
      </c>
      <c r="E86" s="26">
        <f>PRODUCT(D86,E89,E88)/10000</f>
        <v>5739.51</v>
      </c>
      <c r="F86" s="26">
        <f>PRODUCT(E86,F89,F88)/10000</f>
        <v>5936.1120000000001</v>
      </c>
      <c r="G86" s="26">
        <f>PRODUCT(E86,G89,G88)/10000</f>
        <v>6016.9725000000017</v>
      </c>
      <c r="H86" s="26">
        <f t="shared" ref="H86:T86" si="31">PRODUCT(E86,H89,H88)/10000</f>
        <v>6161.8872000000001</v>
      </c>
      <c r="I86" s="26">
        <f t="shared" si="31"/>
        <v>6173.5564799999993</v>
      </c>
      <c r="J86" s="26">
        <f t="shared" si="31"/>
        <v>6221.5495650000012</v>
      </c>
      <c r="K86" s="26">
        <f t="shared" si="31"/>
        <v>6414.5245752000001</v>
      </c>
      <c r="L86" s="26">
        <f t="shared" si="31"/>
        <v>6414.3251827199992</v>
      </c>
      <c r="M86" s="26">
        <f t="shared" si="31"/>
        <v>6445.5253493400005</v>
      </c>
      <c r="N86" s="26">
        <f t="shared" si="31"/>
        <v>6671.1055582080007</v>
      </c>
      <c r="O86" s="26">
        <f t="shared" si="31"/>
        <v>6651.6552144806392</v>
      </c>
      <c r="P86" s="26">
        <f t="shared" si="31"/>
        <v>6677.56426191624</v>
      </c>
      <c r="Q86" s="26">
        <f t="shared" si="31"/>
        <v>6924.6075694199053</v>
      </c>
      <c r="R86" s="26">
        <f t="shared" si="31"/>
        <v>6897.7664574164228</v>
      </c>
      <c r="S86" s="26">
        <f t="shared" si="31"/>
        <v>6924.6341396071421</v>
      </c>
      <c r="T86" s="26">
        <f t="shared" si="31"/>
        <v>7194.6672646272827</v>
      </c>
    </row>
    <row r="87" spans="1:20" s="53" customFormat="1">
      <c r="A87" s="7" t="str">
        <f>A82</f>
        <v xml:space="preserve">     в ценах 2018 года</v>
      </c>
      <c r="B87" s="6" t="s">
        <v>19</v>
      </c>
      <c r="C87" s="8" t="s">
        <v>20</v>
      </c>
      <c r="D87" s="23">
        <v>5897</v>
      </c>
      <c r="E87" s="23">
        <v>5430</v>
      </c>
      <c r="F87" s="23">
        <v>5400</v>
      </c>
      <c r="G87" s="23">
        <v>5500</v>
      </c>
      <c r="H87" s="23">
        <v>5600</v>
      </c>
      <c r="I87" s="23">
        <v>5400</v>
      </c>
      <c r="J87" s="23">
        <v>5500</v>
      </c>
      <c r="K87" s="23">
        <v>5600</v>
      </c>
      <c r="L87" s="23">
        <v>5400</v>
      </c>
      <c r="M87" s="23">
        <v>5500</v>
      </c>
      <c r="N87" s="23">
        <v>5600</v>
      </c>
      <c r="O87" s="23">
        <v>5400</v>
      </c>
      <c r="P87" s="23">
        <v>5500</v>
      </c>
      <c r="Q87" s="23">
        <v>5600</v>
      </c>
      <c r="R87" s="23">
        <v>5400</v>
      </c>
      <c r="S87" s="23">
        <v>5500</v>
      </c>
      <c r="T87" s="23">
        <v>5600</v>
      </c>
    </row>
    <row r="88" spans="1:20" s="53" customFormat="1">
      <c r="A88" s="7" t="s">
        <v>21</v>
      </c>
      <c r="B88" s="6" t="s">
        <v>22</v>
      </c>
      <c r="C88" s="8"/>
      <c r="D88" s="20">
        <v>101.1</v>
      </c>
      <c r="E88" s="20">
        <v>105.7</v>
      </c>
      <c r="F88" s="20">
        <v>104</v>
      </c>
      <c r="G88" s="20">
        <v>103.5</v>
      </c>
      <c r="H88" s="20">
        <v>104.1</v>
      </c>
      <c r="I88" s="20">
        <v>104</v>
      </c>
      <c r="J88" s="20">
        <v>103.4</v>
      </c>
      <c r="K88" s="20">
        <v>104.1</v>
      </c>
      <c r="L88" s="20">
        <v>103.9</v>
      </c>
      <c r="M88" s="20">
        <v>103.6</v>
      </c>
      <c r="N88" s="20">
        <v>104</v>
      </c>
      <c r="O88" s="20">
        <v>103.7</v>
      </c>
      <c r="P88" s="20">
        <v>103.6</v>
      </c>
      <c r="Q88" s="20">
        <v>103.8</v>
      </c>
      <c r="R88" s="20">
        <v>103.7</v>
      </c>
      <c r="S88" s="20">
        <v>103.7</v>
      </c>
      <c r="T88" s="20">
        <v>103.9</v>
      </c>
    </row>
    <row r="89" spans="1:20" s="53" customFormat="1" ht="26.25" customHeight="1">
      <c r="A89" s="9" t="s">
        <v>23</v>
      </c>
      <c r="B89" s="4" t="s">
        <v>24</v>
      </c>
      <c r="C89" s="8"/>
      <c r="D89" s="5"/>
      <c r="E89" s="26">
        <f>(E87/D87)*100</f>
        <v>92.080719009665941</v>
      </c>
      <c r="F89" s="26">
        <f>(F87/E87)*100</f>
        <v>99.447513812154696</v>
      </c>
      <c r="G89" s="26">
        <f>(G87/E87)*100</f>
        <v>101.28913443830572</v>
      </c>
      <c r="H89" s="26">
        <f t="shared" ref="H89:T89" si="32">(H87/E87)*100</f>
        <v>103.13075506445672</v>
      </c>
      <c r="I89" s="26">
        <f t="shared" si="32"/>
        <v>100</v>
      </c>
      <c r="J89" s="26">
        <f t="shared" si="32"/>
        <v>100</v>
      </c>
      <c r="K89" s="26">
        <f t="shared" si="32"/>
        <v>100</v>
      </c>
      <c r="L89" s="26">
        <f t="shared" si="32"/>
        <v>100</v>
      </c>
      <c r="M89" s="26">
        <f t="shared" si="32"/>
        <v>100</v>
      </c>
      <c r="N89" s="26">
        <f t="shared" si="32"/>
        <v>100</v>
      </c>
      <c r="O89" s="26">
        <f t="shared" si="32"/>
        <v>100</v>
      </c>
      <c r="P89" s="26">
        <f t="shared" si="32"/>
        <v>100</v>
      </c>
      <c r="Q89" s="26">
        <f t="shared" si="32"/>
        <v>100</v>
      </c>
      <c r="R89" s="26">
        <f t="shared" si="32"/>
        <v>100</v>
      </c>
      <c r="S89" s="26">
        <f t="shared" si="32"/>
        <v>100</v>
      </c>
      <c r="T89" s="26">
        <f t="shared" si="32"/>
        <v>100</v>
      </c>
    </row>
    <row r="90" spans="1:20" s="53" customFormat="1">
      <c r="A90" s="27" t="s">
        <v>49</v>
      </c>
      <c r="B90" s="79"/>
      <c r="C90" s="80"/>
      <c r="D90" s="80"/>
      <c r="E90" s="80"/>
      <c r="F90" s="80"/>
      <c r="G90" s="80"/>
      <c r="H90" s="80"/>
      <c r="I90" s="80"/>
      <c r="J90" s="80"/>
      <c r="K90" s="80"/>
      <c r="L90" s="80"/>
      <c r="M90" s="80"/>
      <c r="N90" s="80"/>
      <c r="O90" s="80"/>
      <c r="P90" s="80"/>
      <c r="Q90" s="80"/>
      <c r="R90" s="80"/>
      <c r="S90" s="80"/>
      <c r="T90" s="80"/>
    </row>
    <row r="91" spans="1:20" s="53" customFormat="1">
      <c r="A91" s="5" t="s">
        <v>18</v>
      </c>
      <c r="B91" s="6" t="s">
        <v>19</v>
      </c>
      <c r="C91" s="23">
        <v>4435</v>
      </c>
      <c r="D91" s="23">
        <v>2655</v>
      </c>
      <c r="E91" s="26">
        <f>PRODUCT(D91,E94,E93)/10000</f>
        <v>0</v>
      </c>
      <c r="F91" s="26">
        <f>PRODUCT(E91,F94,F93)/10000</f>
        <v>0</v>
      </c>
      <c r="G91" s="26">
        <f>PRODUCT(E91,G94,G93)/10000</f>
        <v>0</v>
      </c>
      <c r="H91" s="26">
        <f t="shared" ref="H91:T91" si="33">PRODUCT(E91,H94,H93)/10000</f>
        <v>0</v>
      </c>
      <c r="I91" s="26">
        <f t="shared" si="33"/>
        <v>0</v>
      </c>
      <c r="J91" s="26">
        <f t="shared" si="33"/>
        <v>0</v>
      </c>
      <c r="K91" s="26">
        <f t="shared" si="33"/>
        <v>0</v>
      </c>
      <c r="L91" s="26">
        <f t="shared" si="33"/>
        <v>0</v>
      </c>
      <c r="M91" s="26">
        <f t="shared" si="33"/>
        <v>0</v>
      </c>
      <c r="N91" s="26">
        <f t="shared" si="33"/>
        <v>0</v>
      </c>
      <c r="O91" s="26">
        <f t="shared" si="33"/>
        <v>0</v>
      </c>
      <c r="P91" s="26">
        <f t="shared" si="33"/>
        <v>0</v>
      </c>
      <c r="Q91" s="26">
        <f t="shared" si="33"/>
        <v>0</v>
      </c>
      <c r="R91" s="26">
        <f t="shared" si="33"/>
        <v>0</v>
      </c>
      <c r="S91" s="26">
        <f t="shared" si="33"/>
        <v>0</v>
      </c>
      <c r="T91" s="26">
        <f t="shared" si="33"/>
        <v>0</v>
      </c>
    </row>
    <row r="92" spans="1:20" s="53" customFormat="1">
      <c r="A92" s="7" t="str">
        <f>A71</f>
        <v xml:space="preserve">     в ценах 2018 года</v>
      </c>
      <c r="B92" s="6" t="s">
        <v>19</v>
      </c>
      <c r="C92" s="8" t="s">
        <v>20</v>
      </c>
      <c r="D92" s="23">
        <v>2655</v>
      </c>
      <c r="E92" s="23">
        <v>0</v>
      </c>
      <c r="F92" s="23">
        <v>0</v>
      </c>
      <c r="G92" s="23">
        <v>0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</row>
    <row r="93" spans="1:20" s="53" customFormat="1">
      <c r="A93" s="7" t="s">
        <v>21</v>
      </c>
      <c r="B93" s="6" t="s">
        <v>22</v>
      </c>
      <c r="C93" s="8"/>
      <c r="D93" s="20">
        <v>101.1</v>
      </c>
      <c r="E93" s="20">
        <v>105.7</v>
      </c>
      <c r="F93" s="20">
        <v>104</v>
      </c>
      <c r="G93" s="20">
        <v>103.5</v>
      </c>
      <c r="H93" s="20">
        <v>104.1</v>
      </c>
      <c r="I93" s="20">
        <v>104</v>
      </c>
      <c r="J93" s="20">
        <v>103.4</v>
      </c>
      <c r="K93" s="20">
        <v>104.1</v>
      </c>
      <c r="L93" s="20">
        <v>103.9</v>
      </c>
      <c r="M93" s="20">
        <v>103.6</v>
      </c>
      <c r="N93" s="20">
        <v>104</v>
      </c>
      <c r="O93" s="20">
        <v>103.7</v>
      </c>
      <c r="P93" s="20">
        <v>103.6</v>
      </c>
      <c r="Q93" s="20">
        <v>103.8</v>
      </c>
      <c r="R93" s="20">
        <v>103.7</v>
      </c>
      <c r="S93" s="20">
        <v>103.7</v>
      </c>
      <c r="T93" s="20">
        <v>103.9</v>
      </c>
    </row>
    <row r="94" spans="1:20" s="53" customFormat="1" ht="23.25" customHeight="1">
      <c r="A94" s="9" t="s">
        <v>23</v>
      </c>
      <c r="B94" s="11" t="s">
        <v>24</v>
      </c>
      <c r="C94" s="8"/>
      <c r="D94" s="5"/>
      <c r="E94" s="26">
        <f>(E92/D92)*100</f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>
        <v>0</v>
      </c>
      <c r="S94" s="26">
        <v>0</v>
      </c>
      <c r="T94" s="26">
        <v>0</v>
      </c>
    </row>
    <row r="95" spans="1:20" s="53" customFormat="1" ht="31.5">
      <c r="A95" s="61" t="s">
        <v>50</v>
      </c>
      <c r="B95" s="21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</row>
    <row r="96" spans="1:20" s="53" customFormat="1">
      <c r="A96" s="5" t="s">
        <v>18</v>
      </c>
      <c r="B96" s="6" t="s">
        <v>19</v>
      </c>
      <c r="C96" s="23">
        <v>5710</v>
      </c>
      <c r="D96" s="23">
        <v>1550</v>
      </c>
      <c r="E96" s="26">
        <f>PRODUCT(D96,E99,E98)/10000</f>
        <v>1654.7335</v>
      </c>
      <c r="F96" s="26">
        <f>PRODUCT(E96,F99,F98)/10000</f>
        <v>1726.0894560000002</v>
      </c>
      <c r="G96" s="26">
        <f>PRODUCT(E96,G99,G98)/10000</f>
        <v>1719.7601399999999</v>
      </c>
      <c r="H96" s="26">
        <f t="shared" ref="H96:T96" si="34">PRODUCT(E96,H99,H98)/10000</f>
        <v>1730.8301009999998</v>
      </c>
      <c r="I96" s="26">
        <f t="shared" si="34"/>
        <v>1795.1330342399999</v>
      </c>
      <c r="J96" s="26">
        <f t="shared" si="34"/>
        <v>1778.2319847600002</v>
      </c>
      <c r="K96" s="26">
        <f t="shared" si="34"/>
        <v>1804.0850367749999</v>
      </c>
      <c r="L96" s="26">
        <f t="shared" si="34"/>
        <v>1867.2813309695996</v>
      </c>
      <c r="M96" s="26">
        <f t="shared" si="34"/>
        <v>1845.7640773110002</v>
      </c>
      <c r="N96" s="26">
        <f t="shared" si="34"/>
        <v>1882.2047824943998</v>
      </c>
      <c r="O96" s="26">
        <f t="shared" si="34"/>
        <v>1946.2250442369275</v>
      </c>
      <c r="P96" s="26">
        <f t="shared" si="34"/>
        <v>1924.3526100249528</v>
      </c>
      <c r="Q96" s="26">
        <f t="shared" si="34"/>
        <v>1967.3304719548335</v>
      </c>
      <c r="R96" s="26">
        <f t="shared" si="34"/>
        <v>2020.7900991912552</v>
      </c>
      <c r="S96" s="26">
        <f t="shared" si="34"/>
        <v>1999.3307297629344</v>
      </c>
      <c r="T96" s="26">
        <f t="shared" si="34"/>
        <v>2050.2232180164669</v>
      </c>
    </row>
    <row r="97" spans="1:20" s="53" customFormat="1">
      <c r="A97" s="7" t="str">
        <f>A92</f>
        <v xml:space="preserve">     в ценах 2018 года</v>
      </c>
      <c r="B97" s="6" t="s">
        <v>19</v>
      </c>
      <c r="C97" s="8" t="s">
        <v>20</v>
      </c>
      <c r="D97" s="23">
        <v>1550</v>
      </c>
      <c r="E97" s="23">
        <v>1565.5</v>
      </c>
      <c r="F97" s="23">
        <v>1570.2</v>
      </c>
      <c r="G97" s="23">
        <v>1572</v>
      </c>
      <c r="H97" s="23">
        <v>1573</v>
      </c>
      <c r="I97" s="23">
        <v>1570.2</v>
      </c>
      <c r="J97" s="23">
        <v>1572</v>
      </c>
      <c r="K97" s="23">
        <v>1575</v>
      </c>
      <c r="L97" s="23">
        <v>1572</v>
      </c>
      <c r="M97" s="23">
        <v>1575</v>
      </c>
      <c r="N97" s="23">
        <v>1580</v>
      </c>
      <c r="O97" s="23">
        <v>1580</v>
      </c>
      <c r="P97" s="23">
        <v>1585</v>
      </c>
      <c r="Q97" s="23">
        <v>1591</v>
      </c>
      <c r="R97" s="23">
        <v>1582</v>
      </c>
      <c r="S97" s="23">
        <v>1588</v>
      </c>
      <c r="T97" s="23">
        <v>1595.8</v>
      </c>
    </row>
    <row r="98" spans="1:20" s="53" customFormat="1">
      <c r="A98" s="7" t="s">
        <v>21</v>
      </c>
      <c r="B98" s="6" t="s">
        <v>22</v>
      </c>
      <c r="C98" s="8"/>
      <c r="D98" s="20">
        <v>101.1</v>
      </c>
      <c r="E98" s="20">
        <v>105.7</v>
      </c>
      <c r="F98" s="20">
        <v>104</v>
      </c>
      <c r="G98" s="20">
        <v>103.5</v>
      </c>
      <c r="H98" s="20">
        <v>104.1</v>
      </c>
      <c r="I98" s="20">
        <v>104</v>
      </c>
      <c r="J98" s="20">
        <v>103.4</v>
      </c>
      <c r="K98" s="20">
        <v>104.1</v>
      </c>
      <c r="L98" s="20">
        <v>103.9</v>
      </c>
      <c r="M98" s="20">
        <v>103.6</v>
      </c>
      <c r="N98" s="20">
        <v>104</v>
      </c>
      <c r="O98" s="20">
        <v>103.7</v>
      </c>
      <c r="P98" s="20">
        <v>103.6</v>
      </c>
      <c r="Q98" s="20">
        <v>103.8</v>
      </c>
      <c r="R98" s="20">
        <v>103.7</v>
      </c>
      <c r="S98" s="20">
        <v>103.7</v>
      </c>
      <c r="T98" s="20">
        <v>103.9</v>
      </c>
    </row>
    <row r="99" spans="1:20" s="53" customFormat="1" ht="27" customHeight="1">
      <c r="A99" s="9" t="s">
        <v>23</v>
      </c>
      <c r="B99" s="4" t="s">
        <v>24</v>
      </c>
      <c r="C99" s="8"/>
      <c r="D99" s="20"/>
      <c r="E99" s="26">
        <f>(E97/D97)*100</f>
        <v>101</v>
      </c>
      <c r="F99" s="26">
        <f>(F97/E97)*100</f>
        <v>100.30022357074418</v>
      </c>
      <c r="G99" s="26">
        <f>(G97/E97)*100</f>
        <v>100.41520281060363</v>
      </c>
      <c r="H99" s="26">
        <f t="shared" ref="H99:T99" si="35">(H97/E97)*100</f>
        <v>100.47908016608112</v>
      </c>
      <c r="I99" s="26">
        <f t="shared" si="35"/>
        <v>100</v>
      </c>
      <c r="J99" s="26">
        <f t="shared" si="35"/>
        <v>100</v>
      </c>
      <c r="K99" s="26">
        <f t="shared" si="35"/>
        <v>100.12714558169105</v>
      </c>
      <c r="L99" s="26">
        <f t="shared" si="35"/>
        <v>100.11463507833396</v>
      </c>
      <c r="M99" s="26">
        <f t="shared" si="35"/>
        <v>100.1908396946565</v>
      </c>
      <c r="N99" s="26">
        <f t="shared" si="35"/>
        <v>100.31746031746032</v>
      </c>
      <c r="O99" s="26">
        <f t="shared" si="35"/>
        <v>100.5089058524173</v>
      </c>
      <c r="P99" s="26">
        <f t="shared" si="35"/>
        <v>100.63492063492063</v>
      </c>
      <c r="Q99" s="26">
        <f t="shared" si="35"/>
        <v>100.69620253164557</v>
      </c>
      <c r="R99" s="26">
        <f t="shared" si="35"/>
        <v>100.12658227848101</v>
      </c>
      <c r="S99" s="26">
        <f t="shared" si="35"/>
        <v>100.18927444794951</v>
      </c>
      <c r="T99" s="26">
        <f t="shared" si="35"/>
        <v>100.3016970458831</v>
      </c>
    </row>
    <row r="100" spans="1:20" s="53" customFormat="1">
      <c r="A100" s="27" t="s">
        <v>51</v>
      </c>
      <c r="B100" s="21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</row>
    <row r="101" spans="1:20" s="53" customFormat="1">
      <c r="A101" s="5" t="s">
        <v>18</v>
      </c>
      <c r="B101" s="6" t="s">
        <v>19</v>
      </c>
      <c r="C101" s="20">
        <v>0</v>
      </c>
      <c r="D101" s="20">
        <v>6922</v>
      </c>
      <c r="E101" s="26">
        <f>PRODUCT(D101,E104,E103)/10000</f>
        <v>9719.0092999999997</v>
      </c>
      <c r="F101" s="26">
        <f>PRODUCT(E101,F104,F103)/10000</f>
        <v>17644.543279999998</v>
      </c>
      <c r="G101" s="26">
        <f>PRODUCT(E101,G104,G103)/10000</f>
        <v>18656.990729999998</v>
      </c>
      <c r="H101" s="26">
        <f t="shared" ref="H101:T101" si="36">PRODUCT(E101,H104,H103)/10000</f>
        <v>19865.484197999998</v>
      </c>
      <c r="I101" s="26">
        <f t="shared" si="36"/>
        <v>28667.023839999998</v>
      </c>
      <c r="J101" s="26">
        <f t="shared" si="36"/>
        <v>29499.194464739998</v>
      </c>
      <c r="K101" s="26">
        <f t="shared" si="36"/>
        <v>31019.953575176994</v>
      </c>
      <c r="L101" s="26">
        <f t="shared" si="36"/>
        <v>40507.651366873601</v>
      </c>
      <c r="M101" s="26">
        <f t="shared" si="36"/>
        <v>41140.030434287393</v>
      </c>
      <c r="N101" s="26">
        <f t="shared" si="36"/>
        <v>43014.335624245432</v>
      </c>
      <c r="O101" s="26">
        <f t="shared" si="36"/>
        <v>69187.068534620106</v>
      </c>
      <c r="P101" s="26">
        <f t="shared" si="36"/>
        <v>69411.459348729681</v>
      </c>
      <c r="Q101" s="26">
        <f t="shared" si="36"/>
        <v>71934.307275613101</v>
      </c>
      <c r="R101" s="26">
        <f t="shared" si="36"/>
        <v>99933.3075980586</v>
      </c>
      <c r="S101" s="26">
        <f t="shared" si="36"/>
        <v>99761.315512736532</v>
      </c>
      <c r="T101" s="26">
        <f t="shared" si="36"/>
        <v>103089.30380601657</v>
      </c>
    </row>
    <row r="102" spans="1:20" s="53" customFormat="1">
      <c r="A102" s="7" t="str">
        <f>A97</f>
        <v xml:space="preserve">     в ценах 2018 года</v>
      </c>
      <c r="B102" s="6" t="s">
        <v>19</v>
      </c>
      <c r="C102" s="24" t="s">
        <v>20</v>
      </c>
      <c r="D102" s="20">
        <v>6922</v>
      </c>
      <c r="E102" s="62">
        <v>9194.9</v>
      </c>
      <c r="F102" s="62">
        <v>16051</v>
      </c>
      <c r="G102" s="62">
        <v>17054</v>
      </c>
      <c r="H102" s="62">
        <v>18054</v>
      </c>
      <c r="I102" s="63">
        <v>25075</v>
      </c>
      <c r="J102" s="62">
        <v>26078</v>
      </c>
      <c r="K102" s="62">
        <v>27081</v>
      </c>
      <c r="L102" s="62">
        <v>34102</v>
      </c>
      <c r="M102" s="62">
        <v>35105</v>
      </c>
      <c r="N102" s="62">
        <v>36108</v>
      </c>
      <c r="O102" s="62">
        <v>56168</v>
      </c>
      <c r="P102" s="62">
        <v>57171</v>
      </c>
      <c r="Q102" s="62">
        <v>58174</v>
      </c>
      <c r="R102" s="62">
        <v>78234</v>
      </c>
      <c r="S102" s="62">
        <v>79237</v>
      </c>
      <c r="T102" s="62">
        <v>80240</v>
      </c>
    </row>
    <row r="103" spans="1:20" s="53" customFormat="1">
      <c r="A103" s="7" t="s">
        <v>21</v>
      </c>
      <c r="B103" s="6" t="s">
        <v>22</v>
      </c>
      <c r="C103" s="8"/>
      <c r="D103" s="20"/>
      <c r="E103" s="20">
        <v>105.7</v>
      </c>
      <c r="F103" s="20">
        <v>104</v>
      </c>
      <c r="G103" s="20">
        <v>103.5</v>
      </c>
      <c r="H103" s="20">
        <v>104.1</v>
      </c>
      <c r="I103" s="20">
        <v>104</v>
      </c>
      <c r="J103" s="20">
        <v>103.4</v>
      </c>
      <c r="K103" s="20">
        <v>104.1</v>
      </c>
      <c r="L103" s="20">
        <v>103.9</v>
      </c>
      <c r="M103" s="20">
        <v>103.6</v>
      </c>
      <c r="N103" s="20">
        <v>104</v>
      </c>
      <c r="O103" s="20">
        <v>103.7</v>
      </c>
      <c r="P103" s="20">
        <v>103.6</v>
      </c>
      <c r="Q103" s="20">
        <v>103.8</v>
      </c>
      <c r="R103" s="20">
        <v>103.7</v>
      </c>
      <c r="S103" s="20">
        <v>103.7</v>
      </c>
      <c r="T103" s="20">
        <v>103.9</v>
      </c>
    </row>
    <row r="104" spans="1:20" s="53" customFormat="1" ht="26.25" customHeight="1">
      <c r="A104" s="9" t="s">
        <v>23</v>
      </c>
      <c r="B104" s="4" t="s">
        <v>24</v>
      </c>
      <c r="C104" s="8"/>
      <c r="D104" s="5"/>
      <c r="E104" s="26">
        <f>(E102/D102)*100</f>
        <v>132.83588558220168</v>
      </c>
      <c r="F104" s="26">
        <f>(F102/E102)*100</f>
        <v>174.56416056727099</v>
      </c>
      <c r="G104" s="26">
        <f>(G102/E102)*100</f>
        <v>185.47238142883555</v>
      </c>
      <c r="H104" s="26">
        <f t="shared" ref="H104:T104" si="37">(H102/E102)*100</f>
        <v>196.34797550816214</v>
      </c>
      <c r="I104" s="26">
        <f t="shared" si="37"/>
        <v>156.22079621207402</v>
      </c>
      <c r="J104" s="26">
        <f t="shared" si="37"/>
        <v>152.91427231148117</v>
      </c>
      <c r="K104" s="26">
        <f t="shared" si="37"/>
        <v>150</v>
      </c>
      <c r="L104" s="26">
        <f t="shared" si="37"/>
        <v>136</v>
      </c>
      <c r="M104" s="26">
        <f t="shared" si="37"/>
        <v>134.61538461538461</v>
      </c>
      <c r="N104" s="26">
        <f t="shared" si="37"/>
        <v>133.33333333333331</v>
      </c>
      <c r="O104" s="26">
        <f t="shared" si="37"/>
        <v>164.70588235294116</v>
      </c>
      <c r="P104" s="26">
        <f t="shared" si="37"/>
        <v>162.85714285714286</v>
      </c>
      <c r="Q104" s="26">
        <f t="shared" si="37"/>
        <v>161.11111111111111</v>
      </c>
      <c r="R104" s="26">
        <f t="shared" si="37"/>
        <v>139.28571428571428</v>
      </c>
      <c r="S104" s="26">
        <f t="shared" si="37"/>
        <v>138.59649122807019</v>
      </c>
      <c r="T104" s="26">
        <f t="shared" si="37"/>
        <v>137.93103448275863</v>
      </c>
    </row>
    <row r="105" spans="1:20" ht="94.5">
      <c r="A105" s="33" t="s">
        <v>30</v>
      </c>
      <c r="B105" s="79"/>
      <c r="C105" s="80"/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0"/>
      <c r="P105" s="84"/>
      <c r="Q105" s="5"/>
      <c r="R105" s="5"/>
      <c r="S105" s="5"/>
      <c r="T105" s="5"/>
    </row>
    <row r="106" spans="1:20">
      <c r="A106" s="5" t="s">
        <v>18</v>
      </c>
      <c r="B106" s="6" t="s">
        <v>19</v>
      </c>
      <c r="C106" s="51">
        <f>SUM(C112,C117,C122,C127,C132,C137,C142,C147,C152,C157,C162,C167)</f>
        <v>146572.60000000003</v>
      </c>
      <c r="D106" s="51">
        <f t="shared" ref="D106:T107" si="38">SUM(D112,D117,D122,D127,D132,D137,D142,D147,D152,D157,D162,D167)</f>
        <v>118487</v>
      </c>
      <c r="E106" s="51">
        <f t="shared" si="38"/>
        <v>145286.13519999999</v>
      </c>
      <c r="F106" s="51">
        <f t="shared" si="38"/>
        <v>154272.13588080002</v>
      </c>
      <c r="G106" s="51">
        <f t="shared" si="38"/>
        <v>155052.51542444614</v>
      </c>
      <c r="H106" s="51">
        <f t="shared" si="38"/>
        <v>156278.76375905127</v>
      </c>
      <c r="I106" s="51">
        <f t="shared" si="38"/>
        <v>164204.30923165896</v>
      </c>
      <c r="J106" s="51">
        <f t="shared" si="38"/>
        <v>164948.08542514947</v>
      </c>
      <c r="K106" s="51">
        <f t="shared" si="38"/>
        <v>166875.01837613172</v>
      </c>
      <c r="L106" s="51">
        <f t="shared" si="38"/>
        <v>174519.87725959037</v>
      </c>
      <c r="M106" s="51">
        <f t="shared" si="38"/>
        <v>176022.9242557683</v>
      </c>
      <c r="N106" s="51">
        <f t="shared" si="38"/>
        <v>178798.48011206742</v>
      </c>
      <c r="O106" s="51">
        <f t="shared" si="38"/>
        <v>184136.83351084118</v>
      </c>
      <c r="P106" s="51">
        <f t="shared" si="38"/>
        <v>187153.89020520123</v>
      </c>
      <c r="Q106" s="51">
        <f t="shared" si="38"/>
        <v>191111.79105606701</v>
      </c>
      <c r="R106" s="51">
        <f t="shared" si="38"/>
        <v>193914.14646709937</v>
      </c>
      <c r="S106" s="51">
        <f t="shared" si="38"/>
        <v>199347.17678696432</v>
      </c>
      <c r="T106" s="51">
        <f t="shared" si="38"/>
        <v>204900.90582453954</v>
      </c>
    </row>
    <row r="107" spans="1:20">
      <c r="A107" s="7" t="str">
        <f>A102</f>
        <v xml:space="preserve">     в ценах 2018 года</v>
      </c>
      <c r="B107" s="6" t="s">
        <v>19</v>
      </c>
      <c r="C107" s="60" t="s">
        <v>20</v>
      </c>
      <c r="D107" s="51">
        <f t="shared" si="38"/>
        <v>118487</v>
      </c>
      <c r="E107" s="51">
        <f t="shared" si="38"/>
        <v>137842.59999999998</v>
      </c>
      <c r="F107" s="51">
        <f t="shared" si="38"/>
        <v>136665</v>
      </c>
      <c r="G107" s="51">
        <f t="shared" si="38"/>
        <v>140237</v>
      </c>
      <c r="H107" s="51">
        <f t="shared" si="38"/>
        <v>140943</v>
      </c>
      <c r="I107" s="51">
        <f t="shared" si="38"/>
        <v>137880.20000000001</v>
      </c>
      <c r="J107" s="51">
        <f t="shared" si="38"/>
        <v>141947.70000000001</v>
      </c>
      <c r="K107" s="51">
        <f t="shared" si="38"/>
        <v>143060.29999999999</v>
      </c>
      <c r="L107" s="51">
        <f t="shared" si="38"/>
        <v>139034.20000000001</v>
      </c>
      <c r="M107" s="51">
        <f t="shared" si="38"/>
        <v>143854</v>
      </c>
      <c r="N107" s="51">
        <f t="shared" si="38"/>
        <v>145429</v>
      </c>
      <c r="O107" s="51">
        <f t="shared" si="38"/>
        <v>139710.20000000001</v>
      </c>
      <c r="P107" s="51">
        <f t="shared" si="38"/>
        <v>144977</v>
      </c>
      <c r="Q107" s="51">
        <f t="shared" si="38"/>
        <v>147201</v>
      </c>
      <c r="R107" s="51">
        <f t="shared" si="38"/>
        <v>140256</v>
      </c>
      <c r="S107" s="51">
        <f t="shared" si="38"/>
        <v>146095</v>
      </c>
      <c r="T107" s="51">
        <f t="shared" si="38"/>
        <v>149170</v>
      </c>
    </row>
    <row r="108" spans="1:20">
      <c r="A108" s="7" t="s">
        <v>21</v>
      </c>
      <c r="B108" s="6" t="s">
        <v>22</v>
      </c>
      <c r="C108" s="8"/>
      <c r="D108" s="24">
        <v>106.3</v>
      </c>
      <c r="E108" s="20">
        <v>105.4</v>
      </c>
      <c r="F108" s="20">
        <v>107.1</v>
      </c>
      <c r="G108" s="20">
        <v>104.9</v>
      </c>
      <c r="H108" s="20">
        <v>105.2</v>
      </c>
      <c r="I108" s="20">
        <v>105.5</v>
      </c>
      <c r="J108" s="20">
        <v>105.1</v>
      </c>
      <c r="K108" s="20">
        <v>105.2</v>
      </c>
      <c r="L108" s="20">
        <v>105.4</v>
      </c>
      <c r="M108" s="20">
        <v>105.3</v>
      </c>
      <c r="N108" s="20">
        <v>105.4</v>
      </c>
      <c r="O108" s="20">
        <v>105</v>
      </c>
      <c r="P108" s="20">
        <v>105.5</v>
      </c>
      <c r="Q108" s="20">
        <v>105.6</v>
      </c>
      <c r="R108" s="20">
        <v>104.9</v>
      </c>
      <c r="S108" s="20">
        <v>105.7</v>
      </c>
      <c r="T108" s="20">
        <v>105.8</v>
      </c>
    </row>
    <row r="109" spans="1:20" ht="38.25">
      <c r="A109" s="18" t="s">
        <v>28</v>
      </c>
      <c r="B109" s="4" t="s">
        <v>24</v>
      </c>
      <c r="C109" s="8"/>
      <c r="D109" s="5"/>
      <c r="E109" s="26">
        <f>(E107/D107)*100</f>
        <v>116.33563175707037</v>
      </c>
      <c r="F109" s="26">
        <f>(F107/E107)*100</f>
        <v>99.145692260592895</v>
      </c>
      <c r="G109" s="26">
        <f>(G107/E107)*100</f>
        <v>101.73705371198747</v>
      </c>
      <c r="H109" s="26">
        <f t="shared" ref="H109:T109" si="39">(H107/E107)*100</f>
        <v>102.24923209515784</v>
      </c>
      <c r="I109" s="26">
        <f t="shared" si="39"/>
        <v>100.88918157538507</v>
      </c>
      <c r="J109" s="26">
        <f t="shared" si="39"/>
        <v>101.21986351676091</v>
      </c>
      <c r="K109" s="26">
        <f t="shared" si="39"/>
        <v>101.5022384935754</v>
      </c>
      <c r="L109" s="26">
        <f t="shared" si="39"/>
        <v>100.83695846104081</v>
      </c>
      <c r="M109" s="26">
        <f t="shared" si="39"/>
        <v>101.34295941392497</v>
      </c>
      <c r="N109" s="26">
        <f t="shared" si="39"/>
        <v>101.65573537871792</v>
      </c>
      <c r="O109" s="26">
        <f t="shared" si="39"/>
        <v>100.48621130628293</v>
      </c>
      <c r="P109" s="26">
        <f t="shared" si="39"/>
        <v>100.78065260611453</v>
      </c>
      <c r="Q109" s="26">
        <f t="shared" si="39"/>
        <v>101.21846399273873</v>
      </c>
      <c r="R109" s="26">
        <f t="shared" si="39"/>
        <v>100.39066582110682</v>
      </c>
      <c r="S109" s="26">
        <f t="shared" si="39"/>
        <v>100.77115680418274</v>
      </c>
      <c r="T109" s="26">
        <f t="shared" si="39"/>
        <v>101.33762678242675</v>
      </c>
    </row>
    <row r="110" spans="1:20">
      <c r="A110" s="10" t="s">
        <v>25</v>
      </c>
      <c r="B110" s="21"/>
      <c r="C110" s="34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</row>
    <row r="111" spans="1:20" s="30" customFormat="1">
      <c r="A111" s="27" t="s">
        <v>61</v>
      </c>
      <c r="B111" s="79"/>
      <c r="C111" s="80"/>
      <c r="D111" s="80"/>
      <c r="E111" s="80"/>
      <c r="F111" s="80"/>
      <c r="G111" s="80"/>
      <c r="H111" s="80"/>
      <c r="I111" s="80"/>
      <c r="J111" s="80"/>
      <c r="K111" s="80"/>
      <c r="L111" s="80"/>
      <c r="M111" s="80"/>
      <c r="N111" s="80"/>
      <c r="O111" s="80"/>
      <c r="P111" s="80"/>
      <c r="Q111" s="80"/>
      <c r="R111" s="80"/>
      <c r="S111" s="80"/>
      <c r="T111" s="80"/>
    </row>
    <row r="112" spans="1:20" s="30" customFormat="1">
      <c r="A112" s="5" t="s">
        <v>18</v>
      </c>
      <c r="B112" s="6" t="s">
        <v>19</v>
      </c>
      <c r="C112" s="23">
        <v>35134</v>
      </c>
      <c r="D112" s="23">
        <v>29010</v>
      </c>
      <c r="E112" s="26">
        <f>PRODUCT(D112,E115,E114)/10000</f>
        <v>30355.200000000001</v>
      </c>
      <c r="F112" s="26">
        <f>PRODUCT(E112,F115,F114)/10000</f>
        <v>31607.351999999999</v>
      </c>
      <c r="G112" s="26">
        <f>PRODUCT(E112,G115,G114)/10000</f>
        <v>31842.604800000001</v>
      </c>
      <c r="H112" s="26">
        <f t="shared" ref="H112:T112" si="40">PRODUCT(E112,H115,H114)/10000</f>
        <v>32044.551200000005</v>
      </c>
      <c r="I112" s="26">
        <f t="shared" si="40"/>
        <v>33464.848347000006</v>
      </c>
      <c r="J112" s="26">
        <f t="shared" si="40"/>
        <v>33640.882736699998</v>
      </c>
      <c r="K112" s="26">
        <f t="shared" si="40"/>
        <v>33897.502424960003</v>
      </c>
      <c r="L112" s="26">
        <f t="shared" si="40"/>
        <v>35271.950157738007</v>
      </c>
      <c r="M112" s="26">
        <f t="shared" si="40"/>
        <v>35423.849521745091</v>
      </c>
      <c r="N112" s="26">
        <f t="shared" si="40"/>
        <v>35727.967555907846</v>
      </c>
      <c r="O112" s="26">
        <f t="shared" si="40"/>
        <v>37167.346767637813</v>
      </c>
      <c r="P112" s="26">
        <f t="shared" si="40"/>
        <v>37565.799386609164</v>
      </c>
      <c r="Q112" s="26">
        <f t="shared" si="40"/>
        <v>37975.411626527239</v>
      </c>
      <c r="R112" s="26">
        <f t="shared" si="40"/>
        <v>39016.198210854374</v>
      </c>
      <c r="S112" s="26">
        <f t="shared" si="40"/>
        <v>39843.500295122329</v>
      </c>
      <c r="T112" s="26">
        <f t="shared" si="40"/>
        <v>40329.082198475917</v>
      </c>
    </row>
    <row r="113" spans="1:20" s="30" customFormat="1">
      <c r="A113" s="7" t="str">
        <f>A107</f>
        <v xml:space="preserve">     в ценах 2018 года</v>
      </c>
      <c r="B113" s="6" t="s">
        <v>19</v>
      </c>
      <c r="C113" s="26" t="s">
        <v>20</v>
      </c>
      <c r="D113" s="26">
        <v>29010</v>
      </c>
      <c r="E113" s="23">
        <v>28800</v>
      </c>
      <c r="F113" s="23">
        <v>28000</v>
      </c>
      <c r="G113" s="23">
        <v>28800</v>
      </c>
      <c r="H113" s="23">
        <v>28900</v>
      </c>
      <c r="I113" s="23">
        <v>28100</v>
      </c>
      <c r="J113" s="23">
        <v>28950</v>
      </c>
      <c r="K113" s="23">
        <v>29060</v>
      </c>
      <c r="L113" s="23">
        <v>28100</v>
      </c>
      <c r="M113" s="23">
        <v>28950</v>
      </c>
      <c r="N113" s="23">
        <v>29060</v>
      </c>
      <c r="O113" s="23">
        <v>28200</v>
      </c>
      <c r="P113" s="23">
        <v>29100</v>
      </c>
      <c r="Q113" s="23">
        <v>29250</v>
      </c>
      <c r="R113" s="23">
        <v>28220</v>
      </c>
      <c r="S113" s="23">
        <v>29200</v>
      </c>
      <c r="T113" s="23">
        <v>29360</v>
      </c>
    </row>
    <row r="114" spans="1:20" s="30" customFormat="1">
      <c r="A114" s="7" t="s">
        <v>21</v>
      </c>
      <c r="B114" s="6" t="s">
        <v>22</v>
      </c>
      <c r="C114" s="26"/>
      <c r="D114" s="24">
        <v>106.3</v>
      </c>
      <c r="E114" s="20">
        <v>105.4</v>
      </c>
      <c r="F114" s="20">
        <v>107.1</v>
      </c>
      <c r="G114" s="20">
        <v>104.9</v>
      </c>
      <c r="H114" s="20">
        <v>105.2</v>
      </c>
      <c r="I114" s="20">
        <v>105.5</v>
      </c>
      <c r="J114" s="20">
        <v>105.1</v>
      </c>
      <c r="K114" s="20">
        <v>105.2</v>
      </c>
      <c r="L114" s="20">
        <v>105.4</v>
      </c>
      <c r="M114" s="20">
        <v>105.3</v>
      </c>
      <c r="N114" s="20">
        <v>105.4</v>
      </c>
      <c r="O114" s="20">
        <v>105</v>
      </c>
      <c r="P114" s="20">
        <v>105.5</v>
      </c>
      <c r="Q114" s="20">
        <v>105.6</v>
      </c>
      <c r="R114" s="20">
        <v>104.9</v>
      </c>
      <c r="S114" s="20">
        <v>105.7</v>
      </c>
      <c r="T114" s="20">
        <v>105.8</v>
      </c>
    </row>
    <row r="115" spans="1:20" s="30" customFormat="1" ht="38.25">
      <c r="A115" s="18" t="s">
        <v>28</v>
      </c>
      <c r="B115" s="4" t="s">
        <v>24</v>
      </c>
      <c r="C115" s="26"/>
      <c r="D115" s="23"/>
      <c r="E115" s="26">
        <f>(E113/D113)*100</f>
        <v>99.276111685625651</v>
      </c>
      <c r="F115" s="26">
        <f>(F113/E113)*100</f>
        <v>97.222222222222214</v>
      </c>
      <c r="G115" s="26">
        <f>(G113/E113)*100</f>
        <v>100</v>
      </c>
      <c r="H115" s="26">
        <f t="shared" ref="H115:T115" si="41">(H113/E113)*100</f>
        <v>100.34722222222223</v>
      </c>
      <c r="I115" s="26">
        <f t="shared" si="41"/>
        <v>100.35714285714286</v>
      </c>
      <c r="J115" s="26">
        <f t="shared" si="41"/>
        <v>100.52083333333333</v>
      </c>
      <c r="K115" s="26">
        <f t="shared" si="41"/>
        <v>100.55363321799308</v>
      </c>
      <c r="L115" s="26">
        <f t="shared" si="41"/>
        <v>100</v>
      </c>
      <c r="M115" s="26">
        <f t="shared" si="41"/>
        <v>100</v>
      </c>
      <c r="N115" s="26">
        <f t="shared" si="41"/>
        <v>100</v>
      </c>
      <c r="O115" s="26">
        <f t="shared" si="41"/>
        <v>100.35587188612101</v>
      </c>
      <c r="P115" s="26">
        <f t="shared" si="41"/>
        <v>100.51813471502591</v>
      </c>
      <c r="Q115" s="26">
        <f t="shared" si="41"/>
        <v>100.65381968341363</v>
      </c>
      <c r="R115" s="26">
        <f t="shared" si="41"/>
        <v>100.0709219858156</v>
      </c>
      <c r="S115" s="26">
        <f t="shared" si="41"/>
        <v>100.34364261168385</v>
      </c>
      <c r="T115" s="26">
        <f t="shared" si="41"/>
        <v>100.37606837606839</v>
      </c>
    </row>
    <row r="116" spans="1:20" s="53" customFormat="1">
      <c r="A116" s="5" t="s">
        <v>129</v>
      </c>
      <c r="B116" s="79"/>
      <c r="C116" s="80"/>
      <c r="D116" s="80"/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80"/>
      <c r="P116" s="80"/>
      <c r="Q116" s="80"/>
      <c r="R116" s="80"/>
      <c r="S116" s="80"/>
      <c r="T116" s="80"/>
    </row>
    <row r="117" spans="1:20" s="53" customFormat="1">
      <c r="A117" s="5" t="s">
        <v>18</v>
      </c>
      <c r="B117" s="6" t="s">
        <v>19</v>
      </c>
      <c r="C117" s="23">
        <v>22960.6</v>
      </c>
      <c r="D117" s="23">
        <v>5278.1</v>
      </c>
      <c r="E117" s="26">
        <f>PRODUCT(D117,E120,E119)/10000</f>
        <v>6000.4219999999996</v>
      </c>
      <c r="F117" s="26">
        <f>PRODUCT(E117,F120,F119)/10000</f>
        <v>6321.4704000000002</v>
      </c>
      <c r="G117" s="26">
        <f>PRODUCT(E117,G120,G119)/10000</f>
        <v>6412.7467999999999</v>
      </c>
      <c r="H117" s="26">
        <f t="shared" ref="H117:T117" si="42">PRODUCT(E117,H120,H119)/10000</f>
        <v>6541.9672</v>
      </c>
      <c r="I117" s="26">
        <f t="shared" si="42"/>
        <v>6776.3340602999997</v>
      </c>
      <c r="J117" s="26">
        <f t="shared" si="42"/>
        <v>6856.0002813999981</v>
      </c>
      <c r="K117" s="26">
        <f t="shared" si="42"/>
        <v>6998.7960960000009</v>
      </c>
      <c r="L117" s="26">
        <f t="shared" si="42"/>
        <v>7154.8083949860011</v>
      </c>
      <c r="M117" s="26">
        <f t="shared" si="42"/>
        <v>7341.7304708279971</v>
      </c>
      <c r="N117" s="26">
        <f t="shared" si="42"/>
        <v>7622.6221213568015</v>
      </c>
      <c r="O117" s="26">
        <f t="shared" si="42"/>
        <v>7578.4483657417504</v>
      </c>
      <c r="P117" s="26">
        <f t="shared" si="42"/>
        <v>8003.7098349476564</v>
      </c>
      <c r="Q117" s="26">
        <f t="shared" si="42"/>
        <v>8438.9803614504963</v>
      </c>
      <c r="R117" s="26">
        <f t="shared" si="42"/>
        <v>8018.9209646688623</v>
      </c>
      <c r="S117" s="26">
        <f t="shared" si="42"/>
        <v>8869.2723259690101</v>
      </c>
      <c r="T117" s="26">
        <f t="shared" si="42"/>
        <v>9615.2443933695959</v>
      </c>
    </row>
    <row r="118" spans="1:20" s="53" customFormat="1">
      <c r="A118" s="7" t="str">
        <f>A113</f>
        <v xml:space="preserve">     в ценах 2018 года</v>
      </c>
      <c r="B118" s="6" t="s">
        <v>19</v>
      </c>
      <c r="C118" s="8" t="s">
        <v>20</v>
      </c>
      <c r="D118" s="23">
        <v>5278.1</v>
      </c>
      <c r="E118" s="23">
        <v>5693</v>
      </c>
      <c r="F118" s="23">
        <v>5600</v>
      </c>
      <c r="G118" s="23">
        <v>5800</v>
      </c>
      <c r="H118" s="23">
        <v>5900</v>
      </c>
      <c r="I118" s="23">
        <v>5690</v>
      </c>
      <c r="J118" s="23">
        <v>5900</v>
      </c>
      <c r="K118" s="23">
        <v>6000</v>
      </c>
      <c r="L118" s="23">
        <v>5700</v>
      </c>
      <c r="M118" s="23">
        <v>6000</v>
      </c>
      <c r="N118" s="23">
        <v>6200</v>
      </c>
      <c r="O118" s="23">
        <v>5750</v>
      </c>
      <c r="P118" s="23">
        <v>6200</v>
      </c>
      <c r="Q118" s="23">
        <v>6500</v>
      </c>
      <c r="R118" s="23">
        <v>5800</v>
      </c>
      <c r="S118" s="23">
        <v>6500</v>
      </c>
      <c r="T118" s="23">
        <v>7000</v>
      </c>
    </row>
    <row r="119" spans="1:20" s="53" customFormat="1">
      <c r="A119" s="7" t="s">
        <v>21</v>
      </c>
      <c r="B119" s="6" t="s">
        <v>22</v>
      </c>
      <c r="C119" s="8"/>
      <c r="D119" s="24">
        <v>106.3</v>
      </c>
      <c r="E119" s="20">
        <v>105.4</v>
      </c>
      <c r="F119" s="20">
        <v>107.1</v>
      </c>
      <c r="G119" s="20">
        <v>104.9</v>
      </c>
      <c r="H119" s="20">
        <v>105.2</v>
      </c>
      <c r="I119" s="20">
        <v>105.5</v>
      </c>
      <c r="J119" s="20">
        <v>105.1</v>
      </c>
      <c r="K119" s="20">
        <v>105.2</v>
      </c>
      <c r="L119" s="20">
        <v>105.4</v>
      </c>
      <c r="M119" s="20">
        <v>105.3</v>
      </c>
      <c r="N119" s="20">
        <v>105.4</v>
      </c>
      <c r="O119" s="20">
        <v>105</v>
      </c>
      <c r="P119" s="20">
        <v>105.5</v>
      </c>
      <c r="Q119" s="20">
        <v>105.6</v>
      </c>
      <c r="R119" s="20">
        <v>104.9</v>
      </c>
      <c r="S119" s="20">
        <v>105.7</v>
      </c>
      <c r="T119" s="20">
        <v>105.8</v>
      </c>
    </row>
    <row r="120" spans="1:20" s="53" customFormat="1" ht="26.25" customHeight="1">
      <c r="A120" s="9" t="s">
        <v>23</v>
      </c>
      <c r="B120" s="4" t="s">
        <v>24</v>
      </c>
      <c r="C120" s="8"/>
      <c r="D120" s="5"/>
      <c r="E120" s="26">
        <f>(E118/D118)*100</f>
        <v>107.86078323639188</v>
      </c>
      <c r="F120" s="26">
        <f>(F118/E118)*100</f>
        <v>98.36641489548569</v>
      </c>
      <c r="G120" s="26">
        <f>(G118/E118)*100</f>
        <v>101.87950114175304</v>
      </c>
      <c r="H120" s="26">
        <f t="shared" ref="H120:T120" si="43">(H118/E118)*100</f>
        <v>103.63604426488671</v>
      </c>
      <c r="I120" s="26">
        <f t="shared" si="43"/>
        <v>101.60714285714285</v>
      </c>
      <c r="J120" s="26">
        <f t="shared" si="43"/>
        <v>101.72413793103448</v>
      </c>
      <c r="K120" s="26">
        <f t="shared" si="43"/>
        <v>101.69491525423729</v>
      </c>
      <c r="L120" s="26">
        <f t="shared" si="43"/>
        <v>100.17574692442884</v>
      </c>
      <c r="M120" s="26">
        <f t="shared" si="43"/>
        <v>101.69491525423729</v>
      </c>
      <c r="N120" s="26">
        <f t="shared" si="43"/>
        <v>103.33333333333334</v>
      </c>
      <c r="O120" s="26">
        <f t="shared" si="43"/>
        <v>100.87719298245614</v>
      </c>
      <c r="P120" s="26">
        <f t="shared" si="43"/>
        <v>103.33333333333334</v>
      </c>
      <c r="Q120" s="26">
        <f t="shared" si="43"/>
        <v>104.83870967741935</v>
      </c>
      <c r="R120" s="26">
        <f t="shared" si="43"/>
        <v>100.8695652173913</v>
      </c>
      <c r="S120" s="26">
        <f t="shared" si="43"/>
        <v>104.83870967741935</v>
      </c>
      <c r="T120" s="26">
        <f t="shared" si="43"/>
        <v>107.69230769230769</v>
      </c>
    </row>
    <row r="121" spans="1:20" s="53" customFormat="1">
      <c r="A121" s="28" t="s">
        <v>60</v>
      </c>
      <c r="B121" s="79"/>
      <c r="C121" s="80"/>
      <c r="D121" s="80"/>
      <c r="E121" s="80"/>
      <c r="F121" s="80"/>
      <c r="G121" s="80"/>
      <c r="H121" s="80"/>
      <c r="I121" s="80"/>
      <c r="J121" s="80"/>
      <c r="K121" s="80"/>
      <c r="L121" s="80"/>
      <c r="M121" s="80"/>
      <c r="N121" s="80"/>
      <c r="O121" s="80"/>
      <c r="P121" s="80"/>
      <c r="Q121" s="80"/>
      <c r="R121" s="80"/>
      <c r="S121" s="80"/>
      <c r="T121" s="80"/>
    </row>
    <row r="122" spans="1:20" s="53" customFormat="1">
      <c r="A122" s="5" t="s">
        <v>18</v>
      </c>
      <c r="B122" s="6" t="s">
        <v>19</v>
      </c>
      <c r="C122" s="54">
        <v>46165</v>
      </c>
      <c r="D122" s="54">
        <v>41870</v>
      </c>
      <c r="E122" s="54">
        <f>PRODUCT(D122,E125,E124)/10000</f>
        <v>52109.760000000009</v>
      </c>
      <c r="F122" s="54">
        <f>PRODUCT(E122,F125,F124)/10000</f>
        <v>56367.196956000022</v>
      </c>
      <c r="G122" s="54">
        <f>PRODUCT(E122,G125,G124)/10000</f>
        <v>56861.162488000009</v>
      </c>
      <c r="H122" s="54">
        <f t="shared" ref="H122:T122" si="44">PRODUCT(E122,H125,H124)/10000</f>
        <v>57298.762208000015</v>
      </c>
      <c r="I122" s="54">
        <f t="shared" si="44"/>
        <v>60657.121738710019</v>
      </c>
      <c r="J122" s="54">
        <f t="shared" si="44"/>
        <v>61255.108819260204</v>
      </c>
      <c r="K122" s="54">
        <f t="shared" si="44"/>
        <v>62086.670107420825</v>
      </c>
      <c r="L122" s="54">
        <f t="shared" si="44"/>
        <v>65210.429987354008</v>
      </c>
      <c r="M122" s="54">
        <f t="shared" si="44"/>
        <v>66435.319030522587</v>
      </c>
      <c r="N122" s="54">
        <f t="shared" si="44"/>
        <v>67729.456458616929</v>
      </c>
      <c r="O122" s="54">
        <f t="shared" si="44"/>
        <v>69019.235751095373</v>
      </c>
      <c r="P122" s="54">
        <f t="shared" si="44"/>
        <v>70790.231648229805</v>
      </c>
      <c r="Q122" s="54">
        <f t="shared" si="44"/>
        <v>72953.037767733083</v>
      </c>
      <c r="R122" s="54">
        <f t="shared" si="44"/>
        <v>72980.476213967369</v>
      </c>
      <c r="S122" s="54">
        <f t="shared" si="44"/>
        <v>75573.022734429818</v>
      </c>
      <c r="T122" s="54">
        <f t="shared" si="44"/>
        <v>78728.247486568362</v>
      </c>
    </row>
    <row r="123" spans="1:20" s="53" customFormat="1">
      <c r="A123" s="7" t="str">
        <f>A102</f>
        <v xml:space="preserve">     в ценах 2018 года</v>
      </c>
      <c r="B123" s="6" t="s">
        <v>19</v>
      </c>
      <c r="C123" s="8" t="s">
        <v>20</v>
      </c>
      <c r="D123" s="54">
        <v>41870</v>
      </c>
      <c r="E123" s="54">
        <v>49440</v>
      </c>
      <c r="F123" s="54">
        <v>49934</v>
      </c>
      <c r="G123" s="54">
        <v>51428</v>
      </c>
      <c r="H123" s="54">
        <v>51676</v>
      </c>
      <c r="I123" s="54">
        <v>50933</v>
      </c>
      <c r="J123" s="54">
        <v>52713.7</v>
      </c>
      <c r="K123" s="54">
        <v>53226.3</v>
      </c>
      <c r="L123" s="54">
        <v>51951</v>
      </c>
      <c r="M123" s="54">
        <v>54294</v>
      </c>
      <c r="N123" s="54">
        <v>55089</v>
      </c>
      <c r="O123" s="54">
        <v>52367</v>
      </c>
      <c r="P123" s="54">
        <v>54837</v>
      </c>
      <c r="Q123" s="54">
        <v>56191</v>
      </c>
      <c r="R123" s="54">
        <v>52786</v>
      </c>
      <c r="S123" s="54">
        <v>55385</v>
      </c>
      <c r="T123" s="54">
        <v>57315</v>
      </c>
    </row>
    <row r="124" spans="1:20" s="53" customFormat="1">
      <c r="A124" s="7" t="s">
        <v>21</v>
      </c>
      <c r="B124" s="6" t="s">
        <v>22</v>
      </c>
      <c r="C124" s="8"/>
      <c r="D124" s="24">
        <v>106.3</v>
      </c>
      <c r="E124" s="20">
        <v>105.4</v>
      </c>
      <c r="F124" s="20">
        <v>107.1</v>
      </c>
      <c r="G124" s="20">
        <v>104.9</v>
      </c>
      <c r="H124" s="20">
        <v>105.2</v>
      </c>
      <c r="I124" s="20">
        <v>105.5</v>
      </c>
      <c r="J124" s="20">
        <v>105.1</v>
      </c>
      <c r="K124" s="20">
        <v>105.2</v>
      </c>
      <c r="L124" s="20">
        <v>105.4</v>
      </c>
      <c r="M124" s="20">
        <v>105.3</v>
      </c>
      <c r="N124" s="20">
        <v>105.4</v>
      </c>
      <c r="O124" s="20">
        <v>105</v>
      </c>
      <c r="P124" s="20">
        <v>105.5</v>
      </c>
      <c r="Q124" s="20">
        <v>105.6</v>
      </c>
      <c r="R124" s="20">
        <v>104.9</v>
      </c>
      <c r="S124" s="20">
        <v>105.7</v>
      </c>
      <c r="T124" s="20">
        <v>105.8</v>
      </c>
    </row>
    <row r="125" spans="1:20" s="53" customFormat="1" ht="23.25" customHeight="1">
      <c r="A125" s="9" t="s">
        <v>23</v>
      </c>
      <c r="B125" s="11" t="s">
        <v>24</v>
      </c>
      <c r="C125" s="8"/>
      <c r="D125" s="5"/>
      <c r="E125" s="26">
        <f>(E123/D123)*100</f>
        <v>118.07977071889182</v>
      </c>
      <c r="F125" s="26">
        <f>(F123/E123)*100</f>
        <v>100.99919093851133</v>
      </c>
      <c r="G125" s="26">
        <f>(G123/E123)*100</f>
        <v>104.02103559870551</v>
      </c>
      <c r="H125" s="26">
        <f t="shared" ref="H125:T125" si="45">(H123/E123)*100</f>
        <v>104.52265372168286</v>
      </c>
      <c r="I125" s="26">
        <f t="shared" si="45"/>
        <v>102.00064084591661</v>
      </c>
      <c r="J125" s="26">
        <f t="shared" si="45"/>
        <v>102.49999999999999</v>
      </c>
      <c r="K125" s="26">
        <f t="shared" si="45"/>
        <v>103.00003870268597</v>
      </c>
      <c r="L125" s="26">
        <f t="shared" si="45"/>
        <v>101.99870418000118</v>
      </c>
      <c r="M125" s="26">
        <f t="shared" si="45"/>
        <v>102.99789238850623</v>
      </c>
      <c r="N125" s="26">
        <f t="shared" si="45"/>
        <v>103.49958573111412</v>
      </c>
      <c r="O125" s="26">
        <f t="shared" si="45"/>
        <v>100.80075455717888</v>
      </c>
      <c r="P125" s="26">
        <f t="shared" si="45"/>
        <v>101.00011050944855</v>
      </c>
      <c r="Q125" s="26">
        <f t="shared" si="45"/>
        <v>102.00039935377299</v>
      </c>
      <c r="R125" s="26">
        <f t="shared" si="45"/>
        <v>100.80012221437164</v>
      </c>
      <c r="S125" s="26">
        <f t="shared" si="45"/>
        <v>100.99932527308204</v>
      </c>
      <c r="T125" s="26">
        <f t="shared" si="45"/>
        <v>102.00032033599686</v>
      </c>
    </row>
    <row r="126" spans="1:20" s="53" customFormat="1">
      <c r="A126" s="28" t="s">
        <v>59</v>
      </c>
      <c r="B126" s="21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</row>
    <row r="127" spans="1:20" s="53" customFormat="1">
      <c r="A127" s="5" t="s">
        <v>18</v>
      </c>
      <c r="B127" s="6" t="s">
        <v>19</v>
      </c>
      <c r="C127" s="23">
        <v>0</v>
      </c>
      <c r="D127" s="23">
        <v>0</v>
      </c>
      <c r="E127" s="26">
        <v>0</v>
      </c>
      <c r="F127" s="26">
        <f>PRODUCT(E127,F130,F129)/10000</f>
        <v>0</v>
      </c>
      <c r="G127" s="26">
        <f>PRODUCT(E127,G130,G129)/10000</f>
        <v>0</v>
      </c>
      <c r="H127" s="26">
        <f t="shared" ref="H127:T127" si="46">PRODUCT(E127,H130,H129)/10000</f>
        <v>0</v>
      </c>
      <c r="I127" s="26">
        <f t="shared" si="46"/>
        <v>0</v>
      </c>
      <c r="J127" s="26">
        <f t="shared" si="46"/>
        <v>0</v>
      </c>
      <c r="K127" s="26">
        <f t="shared" si="46"/>
        <v>0</v>
      </c>
      <c r="L127" s="26">
        <f t="shared" si="46"/>
        <v>0</v>
      </c>
      <c r="M127" s="26">
        <f t="shared" si="46"/>
        <v>0</v>
      </c>
      <c r="N127" s="26">
        <f t="shared" si="46"/>
        <v>0</v>
      </c>
      <c r="O127" s="26">
        <f t="shared" si="46"/>
        <v>0</v>
      </c>
      <c r="P127" s="26">
        <f t="shared" si="46"/>
        <v>0</v>
      </c>
      <c r="Q127" s="26">
        <f t="shared" si="46"/>
        <v>0</v>
      </c>
      <c r="R127" s="26">
        <f t="shared" si="46"/>
        <v>0</v>
      </c>
      <c r="S127" s="26">
        <f t="shared" si="46"/>
        <v>0</v>
      </c>
      <c r="T127" s="26">
        <f t="shared" si="46"/>
        <v>0</v>
      </c>
    </row>
    <row r="128" spans="1:20" s="53" customFormat="1">
      <c r="A128" s="7" t="str">
        <f>A123</f>
        <v xml:space="preserve">     в ценах 2018 года</v>
      </c>
      <c r="B128" s="6" t="s">
        <v>19</v>
      </c>
      <c r="C128" s="8" t="s">
        <v>20</v>
      </c>
      <c r="D128" s="23">
        <v>0</v>
      </c>
      <c r="E128" s="23">
        <v>0</v>
      </c>
      <c r="F128" s="23">
        <v>0</v>
      </c>
      <c r="G128" s="23">
        <v>0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</row>
    <row r="129" spans="1:20" s="53" customFormat="1">
      <c r="A129" s="7" t="s">
        <v>21</v>
      </c>
      <c r="B129" s="6" t="s">
        <v>22</v>
      </c>
      <c r="C129" s="8"/>
      <c r="D129" s="24">
        <v>106.3</v>
      </c>
      <c r="E129" s="20">
        <v>105.4</v>
      </c>
      <c r="F129" s="20">
        <v>107.1</v>
      </c>
      <c r="G129" s="20">
        <v>104.9</v>
      </c>
      <c r="H129" s="20">
        <v>105.2</v>
      </c>
      <c r="I129" s="20">
        <v>105.5</v>
      </c>
      <c r="J129" s="20">
        <v>105.1</v>
      </c>
      <c r="K129" s="20">
        <v>105.2</v>
      </c>
      <c r="L129" s="20">
        <v>105.4</v>
      </c>
      <c r="M129" s="20">
        <v>105.3</v>
      </c>
      <c r="N129" s="20">
        <v>105.4</v>
      </c>
      <c r="O129" s="20">
        <v>105</v>
      </c>
      <c r="P129" s="20">
        <v>105.5</v>
      </c>
      <c r="Q129" s="20">
        <v>105.6</v>
      </c>
      <c r="R129" s="20">
        <v>104.9</v>
      </c>
      <c r="S129" s="20">
        <v>105.7</v>
      </c>
      <c r="T129" s="20">
        <v>105.8</v>
      </c>
    </row>
    <row r="130" spans="1:20" s="53" customFormat="1" ht="26.25" customHeight="1">
      <c r="A130" s="9" t="s">
        <v>23</v>
      </c>
      <c r="B130" s="4" t="s">
        <v>24</v>
      </c>
      <c r="C130" s="8"/>
      <c r="D130" s="5"/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6">
        <v>0</v>
      </c>
      <c r="K130" s="26">
        <v>0</v>
      </c>
      <c r="L130" s="26">
        <v>0</v>
      </c>
      <c r="M130" s="26">
        <v>0</v>
      </c>
      <c r="N130" s="26">
        <v>0</v>
      </c>
      <c r="O130" s="26">
        <v>0</v>
      </c>
      <c r="P130" s="26">
        <v>0</v>
      </c>
      <c r="Q130" s="26">
        <v>0</v>
      </c>
      <c r="R130" s="26">
        <v>0</v>
      </c>
      <c r="S130" s="26">
        <v>0</v>
      </c>
      <c r="T130" s="26">
        <v>0</v>
      </c>
    </row>
    <row r="131" spans="1:20" s="53" customFormat="1">
      <c r="A131" s="28" t="s">
        <v>58</v>
      </c>
      <c r="B131" s="21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</row>
    <row r="132" spans="1:20" s="53" customFormat="1">
      <c r="A132" s="5" t="s">
        <v>18</v>
      </c>
      <c r="B132" s="6" t="s">
        <v>19</v>
      </c>
      <c r="C132" s="23">
        <v>4105</v>
      </c>
      <c r="D132" s="23">
        <v>3569</v>
      </c>
      <c r="E132" s="26">
        <f>PRODUCT(D132,E135,E134)/10000</f>
        <v>6840.46</v>
      </c>
      <c r="F132" s="26">
        <f>PRODUCT(E132,F135,F134)/10000</f>
        <v>7111.6541999999999</v>
      </c>
      <c r="G132" s="26">
        <f>PRODUCT(E132,G135,G134)/10000</f>
        <v>7175.6425400000007</v>
      </c>
      <c r="H132" s="26">
        <f t="shared" ref="H132:T132" si="47">PRODUCT(E132,H135,H134)/10000</f>
        <v>7207.2520000000013</v>
      </c>
      <c r="I132" s="26">
        <f t="shared" si="47"/>
        <v>7502.7951810000004</v>
      </c>
      <c r="J132" s="26">
        <f t="shared" si="47"/>
        <v>7553.2206490000008</v>
      </c>
      <c r="K132" s="26">
        <f t="shared" si="47"/>
        <v>7640.3524048000008</v>
      </c>
      <c r="L132" s="26">
        <f t="shared" si="47"/>
        <v>7907.9461207740005</v>
      </c>
      <c r="M132" s="26">
        <f t="shared" si="47"/>
        <v>7990.2499957511409</v>
      </c>
      <c r="N132" s="26">
        <f t="shared" si="47"/>
        <v>8114.4041937024012</v>
      </c>
      <c r="O132" s="26">
        <f t="shared" si="47"/>
        <v>8303.3434268127003</v>
      </c>
      <c r="P132" s="26">
        <f t="shared" si="47"/>
        <v>8455.5321643398656</v>
      </c>
      <c r="Q132" s="26">
        <f t="shared" si="47"/>
        <v>8607.7599686795074</v>
      </c>
      <c r="R132" s="26">
        <f t="shared" si="47"/>
        <v>8710.2072547265234</v>
      </c>
      <c r="S132" s="26">
        <f t="shared" si="47"/>
        <v>8951.1425320548824</v>
      </c>
      <c r="T132" s="26">
        <f t="shared" si="47"/>
        <v>9134.4821737011171</v>
      </c>
    </row>
    <row r="133" spans="1:20" s="53" customFormat="1">
      <c r="A133" s="7" t="str">
        <f>A128</f>
        <v xml:space="preserve">     в ценах 2018 года</v>
      </c>
      <c r="B133" s="6" t="s">
        <v>19</v>
      </c>
      <c r="C133" s="8" t="s">
        <v>20</v>
      </c>
      <c r="D133" s="23">
        <v>3569</v>
      </c>
      <c r="E133" s="23">
        <v>6490</v>
      </c>
      <c r="F133" s="23">
        <v>6300</v>
      </c>
      <c r="G133" s="23">
        <v>6490</v>
      </c>
      <c r="H133" s="23">
        <v>6500</v>
      </c>
      <c r="I133" s="23">
        <v>6300</v>
      </c>
      <c r="J133" s="23">
        <v>6500</v>
      </c>
      <c r="K133" s="23">
        <v>6550</v>
      </c>
      <c r="L133" s="23">
        <v>6300</v>
      </c>
      <c r="M133" s="23">
        <v>6530</v>
      </c>
      <c r="N133" s="23">
        <v>6600</v>
      </c>
      <c r="O133" s="23">
        <v>6300</v>
      </c>
      <c r="P133" s="23">
        <v>6550</v>
      </c>
      <c r="Q133" s="23">
        <v>6630</v>
      </c>
      <c r="R133" s="23">
        <v>6300</v>
      </c>
      <c r="S133" s="23">
        <v>6560</v>
      </c>
      <c r="T133" s="23">
        <v>6650</v>
      </c>
    </row>
    <row r="134" spans="1:20" s="53" customFormat="1">
      <c r="A134" s="7" t="s">
        <v>21</v>
      </c>
      <c r="B134" s="6" t="s">
        <v>22</v>
      </c>
      <c r="C134" s="8"/>
      <c r="D134" s="24">
        <v>106.3</v>
      </c>
      <c r="E134" s="20">
        <v>105.4</v>
      </c>
      <c r="F134" s="20">
        <v>107.1</v>
      </c>
      <c r="G134" s="20">
        <v>104.9</v>
      </c>
      <c r="H134" s="20">
        <v>105.2</v>
      </c>
      <c r="I134" s="20">
        <v>105.5</v>
      </c>
      <c r="J134" s="20">
        <v>105.1</v>
      </c>
      <c r="K134" s="20">
        <v>105.2</v>
      </c>
      <c r="L134" s="20">
        <v>105.4</v>
      </c>
      <c r="M134" s="20">
        <v>105.3</v>
      </c>
      <c r="N134" s="20">
        <v>105.4</v>
      </c>
      <c r="O134" s="20">
        <v>105</v>
      </c>
      <c r="P134" s="20">
        <v>105.5</v>
      </c>
      <c r="Q134" s="20">
        <v>105.6</v>
      </c>
      <c r="R134" s="20">
        <v>104.9</v>
      </c>
      <c r="S134" s="20">
        <v>105.7</v>
      </c>
      <c r="T134" s="20">
        <v>105.8</v>
      </c>
    </row>
    <row r="135" spans="1:20" s="53" customFormat="1" ht="26.25" customHeight="1">
      <c r="A135" s="9" t="s">
        <v>23</v>
      </c>
      <c r="B135" s="4" t="s">
        <v>24</v>
      </c>
      <c r="C135" s="8"/>
      <c r="D135" s="5"/>
      <c r="E135" s="26">
        <f>(E133/D133)*100</f>
        <v>181.84365368450545</v>
      </c>
      <c r="F135" s="26">
        <f>(F133/E133)*100</f>
        <v>97.072419106317412</v>
      </c>
      <c r="G135" s="26">
        <f>(G133/E133)*100</f>
        <v>100</v>
      </c>
      <c r="H135" s="26">
        <f t="shared" ref="H135:T135" si="48">(H133/E133)*100</f>
        <v>100.15408320493067</v>
      </c>
      <c r="I135" s="26">
        <f t="shared" si="48"/>
        <v>100</v>
      </c>
      <c r="J135" s="26">
        <f t="shared" si="48"/>
        <v>100.15408320493067</v>
      </c>
      <c r="K135" s="26">
        <f t="shared" si="48"/>
        <v>100.76923076923077</v>
      </c>
      <c r="L135" s="26">
        <f t="shared" si="48"/>
        <v>100</v>
      </c>
      <c r="M135" s="26">
        <f t="shared" si="48"/>
        <v>100.46153846153847</v>
      </c>
      <c r="N135" s="26">
        <f t="shared" si="48"/>
        <v>100.76335877862594</v>
      </c>
      <c r="O135" s="26">
        <f t="shared" si="48"/>
        <v>100</v>
      </c>
      <c r="P135" s="26">
        <f t="shared" si="48"/>
        <v>100.30627871362941</v>
      </c>
      <c r="Q135" s="26">
        <f t="shared" si="48"/>
        <v>100.45454545454547</v>
      </c>
      <c r="R135" s="26">
        <f t="shared" si="48"/>
        <v>100</v>
      </c>
      <c r="S135" s="26">
        <f t="shared" si="48"/>
        <v>100.15267175572519</v>
      </c>
      <c r="T135" s="26">
        <f t="shared" si="48"/>
        <v>100.30165912518854</v>
      </c>
    </row>
    <row r="136" spans="1:20" s="53" customFormat="1">
      <c r="A136" s="28" t="s">
        <v>57</v>
      </c>
      <c r="B136" s="79"/>
      <c r="C136" s="80"/>
      <c r="D136" s="80"/>
      <c r="E136" s="80"/>
      <c r="F136" s="80"/>
      <c r="G136" s="80"/>
      <c r="H136" s="80"/>
      <c r="I136" s="80"/>
      <c r="J136" s="80"/>
      <c r="K136" s="80"/>
      <c r="L136" s="80"/>
      <c r="M136" s="80"/>
      <c r="N136" s="80"/>
      <c r="O136" s="80"/>
      <c r="P136" s="80"/>
      <c r="Q136" s="80"/>
      <c r="R136" s="80"/>
      <c r="S136" s="80"/>
      <c r="T136" s="80"/>
    </row>
    <row r="137" spans="1:20" s="53" customFormat="1">
      <c r="A137" s="5" t="s">
        <v>18</v>
      </c>
      <c r="B137" s="6" t="s">
        <v>19</v>
      </c>
      <c r="C137" s="23">
        <v>17137</v>
      </c>
      <c r="D137" s="23">
        <v>15172</v>
      </c>
      <c r="E137" s="26">
        <f>PRODUCT(D137,E140,E139)/10000</f>
        <v>19409.410000000003</v>
      </c>
      <c r="F137" s="26">
        <f>PRODUCT(E137,F140,F139)/10000</f>
        <v>20206.128600000004</v>
      </c>
      <c r="G137" s="26">
        <f>PRODUCT(E137,G140,G139)/10000</f>
        <v>20360.471090000006</v>
      </c>
      <c r="H137" s="26">
        <f t="shared" ref="H137:T137" si="49">PRODUCT(E137,H140,H139)/10000</f>
        <v>20457.507600000004</v>
      </c>
      <c r="I137" s="26">
        <f t="shared" si="49"/>
        <v>21317.465673000006</v>
      </c>
      <c r="J137" s="26">
        <f t="shared" si="49"/>
        <v>21462.766982620004</v>
      </c>
      <c r="K137" s="26">
        <f t="shared" si="49"/>
        <v>21637.944596800004</v>
      </c>
      <c r="L137" s="26">
        <f t="shared" si="49"/>
        <v>22468.608819342007</v>
      </c>
      <c r="M137" s="26">
        <f t="shared" si="49"/>
        <v>22600.293632698864</v>
      </c>
      <c r="N137" s="26">
        <f t="shared" si="49"/>
        <v>22806.393605027206</v>
      </c>
      <c r="O137" s="26">
        <f t="shared" si="49"/>
        <v>23592.03926030911</v>
      </c>
      <c r="P137" s="26">
        <f t="shared" si="49"/>
        <v>23843.309782497301</v>
      </c>
      <c r="Q137" s="26">
        <f t="shared" si="49"/>
        <v>24083.551646908731</v>
      </c>
      <c r="R137" s="26">
        <f t="shared" si="49"/>
        <v>24748.049184064257</v>
      </c>
      <c r="S137" s="26">
        <f t="shared" si="49"/>
        <v>25202.378440099648</v>
      </c>
      <c r="T137" s="26">
        <f t="shared" si="49"/>
        <v>25480.397642429438</v>
      </c>
    </row>
    <row r="138" spans="1:20" s="53" customFormat="1">
      <c r="A138" s="7" t="str">
        <f>A133</f>
        <v xml:space="preserve">     в ценах 2018 года</v>
      </c>
      <c r="B138" s="6" t="s">
        <v>19</v>
      </c>
      <c r="C138" s="8" t="s">
        <v>20</v>
      </c>
      <c r="D138" s="23">
        <v>15172</v>
      </c>
      <c r="E138" s="20">
        <v>18415</v>
      </c>
      <c r="F138" s="20">
        <v>17900</v>
      </c>
      <c r="G138" s="20">
        <v>18415</v>
      </c>
      <c r="H138" s="20">
        <v>18450</v>
      </c>
      <c r="I138" s="20">
        <v>17900</v>
      </c>
      <c r="J138" s="20">
        <v>18470</v>
      </c>
      <c r="K138" s="20">
        <v>18550</v>
      </c>
      <c r="L138" s="20">
        <v>17900</v>
      </c>
      <c r="M138" s="20">
        <v>18470</v>
      </c>
      <c r="N138" s="20">
        <v>18550</v>
      </c>
      <c r="O138" s="20">
        <v>17900</v>
      </c>
      <c r="P138" s="20">
        <v>18470</v>
      </c>
      <c r="Q138" s="20">
        <v>18550</v>
      </c>
      <c r="R138" s="20">
        <v>17900</v>
      </c>
      <c r="S138" s="20">
        <v>18470</v>
      </c>
      <c r="T138" s="20">
        <v>18550</v>
      </c>
    </row>
    <row r="139" spans="1:20" s="53" customFormat="1">
      <c r="A139" s="7" t="s">
        <v>21</v>
      </c>
      <c r="B139" s="6" t="s">
        <v>22</v>
      </c>
      <c r="C139" s="8"/>
      <c r="D139" s="24">
        <v>106.3</v>
      </c>
      <c r="E139" s="20">
        <v>105.4</v>
      </c>
      <c r="F139" s="20">
        <v>107.1</v>
      </c>
      <c r="G139" s="20">
        <v>104.9</v>
      </c>
      <c r="H139" s="20">
        <v>105.2</v>
      </c>
      <c r="I139" s="20">
        <v>105.5</v>
      </c>
      <c r="J139" s="20">
        <v>105.1</v>
      </c>
      <c r="K139" s="20">
        <v>105.2</v>
      </c>
      <c r="L139" s="20">
        <v>105.4</v>
      </c>
      <c r="M139" s="20">
        <v>105.3</v>
      </c>
      <c r="N139" s="20">
        <v>105.4</v>
      </c>
      <c r="O139" s="20">
        <v>105</v>
      </c>
      <c r="P139" s="20">
        <v>105.5</v>
      </c>
      <c r="Q139" s="20">
        <v>105.6</v>
      </c>
      <c r="R139" s="20">
        <v>104.9</v>
      </c>
      <c r="S139" s="20">
        <v>105.7</v>
      </c>
      <c r="T139" s="20">
        <v>105.8</v>
      </c>
    </row>
    <row r="140" spans="1:20" s="53" customFormat="1" ht="38.25">
      <c r="A140" s="18" t="s">
        <v>28</v>
      </c>
      <c r="B140" s="4" t="s">
        <v>24</v>
      </c>
      <c r="C140" s="8"/>
      <c r="D140" s="5"/>
      <c r="E140" s="26">
        <f>(E138/D138)*100</f>
        <v>121.37490113366729</v>
      </c>
      <c r="F140" s="26">
        <f>(F138/E138)*100</f>
        <v>97.203366820526753</v>
      </c>
      <c r="G140" s="26">
        <f>(G138/E138)*100</f>
        <v>100</v>
      </c>
      <c r="H140" s="26">
        <f t="shared" ref="H140:T140" si="50">(H138/E138)*100</f>
        <v>100.19006244909041</v>
      </c>
      <c r="I140" s="26">
        <f t="shared" si="50"/>
        <v>100</v>
      </c>
      <c r="J140" s="26">
        <f t="shared" si="50"/>
        <v>100.29866956285636</v>
      </c>
      <c r="K140" s="26">
        <f t="shared" si="50"/>
        <v>100.54200542005421</v>
      </c>
      <c r="L140" s="26">
        <f t="shared" si="50"/>
        <v>100</v>
      </c>
      <c r="M140" s="26">
        <f t="shared" si="50"/>
        <v>100</v>
      </c>
      <c r="N140" s="26">
        <f t="shared" si="50"/>
        <v>100</v>
      </c>
      <c r="O140" s="26">
        <f t="shared" si="50"/>
        <v>100</v>
      </c>
      <c r="P140" s="26">
        <f t="shared" si="50"/>
        <v>100</v>
      </c>
      <c r="Q140" s="26">
        <f t="shared" si="50"/>
        <v>100</v>
      </c>
      <c r="R140" s="26">
        <f t="shared" si="50"/>
        <v>100</v>
      </c>
      <c r="S140" s="26">
        <f t="shared" si="50"/>
        <v>100</v>
      </c>
      <c r="T140" s="26">
        <f t="shared" si="50"/>
        <v>100</v>
      </c>
    </row>
    <row r="141" spans="1:20" s="53" customFormat="1">
      <c r="A141" s="28" t="s">
        <v>56</v>
      </c>
      <c r="B141" s="79"/>
      <c r="C141" s="80"/>
      <c r="D141" s="80"/>
      <c r="E141" s="80"/>
      <c r="F141" s="80"/>
      <c r="G141" s="80"/>
      <c r="H141" s="80"/>
      <c r="I141" s="80"/>
      <c r="J141" s="80"/>
      <c r="K141" s="80"/>
      <c r="L141" s="80"/>
      <c r="M141" s="80"/>
      <c r="N141" s="80"/>
      <c r="O141" s="80"/>
      <c r="P141" s="80"/>
      <c r="Q141" s="80"/>
      <c r="R141" s="80"/>
      <c r="S141" s="80"/>
      <c r="T141" s="80"/>
    </row>
    <row r="142" spans="1:20" s="53" customFormat="1">
      <c r="A142" s="5" t="s">
        <v>18</v>
      </c>
      <c r="B142" s="6" t="s">
        <v>19</v>
      </c>
      <c r="C142" s="23">
        <v>8506</v>
      </c>
      <c r="D142" s="23">
        <v>10501</v>
      </c>
      <c r="E142" s="26">
        <f>PRODUCT(D142,E145,E144)/10000</f>
        <v>13853.776</v>
      </c>
      <c r="F142" s="26">
        <f>PRODUCT(E142,F145,F144)/10000</f>
        <v>14837.394096</v>
      </c>
      <c r="G142" s="26">
        <f>PRODUCT(E142,G145,G144)/10000</f>
        <v>14709.514384</v>
      </c>
      <c r="H142" s="26">
        <f t="shared" ref="H142:T142" si="51">PRODUCT(E142,H145,H144)/10000</f>
        <v>14854.700776000001</v>
      </c>
      <c r="I142" s="26">
        <f t="shared" si="51"/>
        <v>15653.45077128</v>
      </c>
      <c r="J142" s="26">
        <f t="shared" si="51"/>
        <v>15517.801314884002</v>
      </c>
      <c r="K142" s="26">
        <f t="shared" si="51"/>
        <v>15705.298439424005</v>
      </c>
      <c r="L142" s="26">
        <f t="shared" si="51"/>
        <v>16569.029967336002</v>
      </c>
      <c r="M142" s="26">
        <f t="shared" si="51"/>
        <v>16518.893559363001</v>
      </c>
      <c r="N142" s="26">
        <f t="shared" si="51"/>
        <v>16782.063218793606</v>
      </c>
      <c r="O142" s="26">
        <f t="shared" si="51"/>
        <v>17476.560926910544</v>
      </c>
      <c r="P142" s="26">
        <f t="shared" si="51"/>
        <v>17556.524799240025</v>
      </c>
      <c r="Q142" s="26">
        <f t="shared" si="51"/>
        <v>17851.689226145285</v>
      </c>
      <c r="R142" s="26">
        <f t="shared" si="51"/>
        <v>18388.215315533776</v>
      </c>
      <c r="S142" s="26">
        <f t="shared" si="51"/>
        <v>18693.697056273155</v>
      </c>
      <c r="T142" s="26">
        <f t="shared" si="51"/>
        <v>19031.315867162255</v>
      </c>
    </row>
    <row r="143" spans="1:20" s="53" customFormat="1">
      <c r="A143" s="7" t="str">
        <f>A138</f>
        <v xml:space="preserve">     в ценах 2018 года</v>
      </c>
      <c r="B143" s="6" t="s">
        <v>19</v>
      </c>
      <c r="C143" s="8" t="s">
        <v>20</v>
      </c>
      <c r="D143" s="23">
        <v>10501</v>
      </c>
      <c r="E143" s="23">
        <v>13144</v>
      </c>
      <c r="F143" s="23">
        <v>13144</v>
      </c>
      <c r="G143" s="23">
        <v>13304</v>
      </c>
      <c r="H143" s="23">
        <v>13397</v>
      </c>
      <c r="I143" s="23">
        <v>13144</v>
      </c>
      <c r="J143" s="23">
        <v>13354</v>
      </c>
      <c r="K143" s="23">
        <v>13464</v>
      </c>
      <c r="L143" s="23">
        <v>13200</v>
      </c>
      <c r="M143" s="23">
        <v>13500</v>
      </c>
      <c r="N143" s="23">
        <v>13650</v>
      </c>
      <c r="O143" s="23">
        <v>13260</v>
      </c>
      <c r="P143" s="23">
        <v>13600</v>
      </c>
      <c r="Q143" s="23">
        <v>13750</v>
      </c>
      <c r="R143" s="23">
        <v>13300</v>
      </c>
      <c r="S143" s="23">
        <v>13700</v>
      </c>
      <c r="T143" s="23">
        <v>13855</v>
      </c>
    </row>
    <row r="144" spans="1:20" s="53" customFormat="1">
      <c r="A144" s="7" t="s">
        <v>21</v>
      </c>
      <c r="B144" s="6" t="s">
        <v>22</v>
      </c>
      <c r="C144" s="8"/>
      <c r="D144" s="24">
        <v>106.3</v>
      </c>
      <c r="E144" s="20">
        <v>105.4</v>
      </c>
      <c r="F144" s="20">
        <v>107.1</v>
      </c>
      <c r="G144" s="20">
        <v>104.9</v>
      </c>
      <c r="H144" s="20">
        <v>105.2</v>
      </c>
      <c r="I144" s="20">
        <v>105.5</v>
      </c>
      <c r="J144" s="20">
        <v>105.1</v>
      </c>
      <c r="K144" s="20">
        <v>105.2</v>
      </c>
      <c r="L144" s="20">
        <v>105.4</v>
      </c>
      <c r="M144" s="20">
        <v>105.3</v>
      </c>
      <c r="N144" s="20">
        <v>105.4</v>
      </c>
      <c r="O144" s="20">
        <v>105</v>
      </c>
      <c r="P144" s="20">
        <v>105.5</v>
      </c>
      <c r="Q144" s="20">
        <v>105.6</v>
      </c>
      <c r="R144" s="20">
        <v>104.9</v>
      </c>
      <c r="S144" s="20">
        <v>105.7</v>
      </c>
      <c r="T144" s="20">
        <v>105.8</v>
      </c>
    </row>
    <row r="145" spans="1:20" s="53" customFormat="1" ht="26.25" customHeight="1">
      <c r="A145" s="9" t="s">
        <v>23</v>
      </c>
      <c r="B145" s="4" t="s">
        <v>24</v>
      </c>
      <c r="C145" s="8"/>
      <c r="D145" s="5"/>
      <c r="E145" s="26">
        <f>(E143/D143)*100</f>
        <v>125.16903152080754</v>
      </c>
      <c r="F145" s="26">
        <f>(F143/E143)*100</f>
        <v>100</v>
      </c>
      <c r="G145" s="26">
        <f>(G143/E143)*100</f>
        <v>101.21728545343882</v>
      </c>
      <c r="H145" s="26">
        <f t="shared" ref="H145:T145" si="52">(H143/E143)*100</f>
        <v>101.92483262325015</v>
      </c>
      <c r="I145" s="26">
        <f t="shared" si="52"/>
        <v>100</v>
      </c>
      <c r="J145" s="26">
        <f t="shared" si="52"/>
        <v>100.37582681900182</v>
      </c>
      <c r="K145" s="26">
        <f t="shared" si="52"/>
        <v>100.50011196536539</v>
      </c>
      <c r="L145" s="26">
        <f t="shared" si="52"/>
        <v>100.42604990870359</v>
      </c>
      <c r="M145" s="26">
        <f t="shared" si="52"/>
        <v>101.09330537666617</v>
      </c>
      <c r="N145" s="26">
        <f t="shared" si="52"/>
        <v>101.38146167557933</v>
      </c>
      <c r="O145" s="26">
        <f t="shared" si="52"/>
        <v>100.45454545454547</v>
      </c>
      <c r="P145" s="26">
        <f t="shared" si="52"/>
        <v>100.74074074074073</v>
      </c>
      <c r="Q145" s="26">
        <f t="shared" si="52"/>
        <v>100.73260073260073</v>
      </c>
      <c r="R145" s="26">
        <f t="shared" si="52"/>
        <v>100.30165912518854</v>
      </c>
      <c r="S145" s="26">
        <f t="shared" si="52"/>
        <v>100.73529411764706</v>
      </c>
      <c r="T145" s="26">
        <f t="shared" si="52"/>
        <v>100.76363636363637</v>
      </c>
    </row>
    <row r="146" spans="1:20" s="53" customFormat="1">
      <c r="A146" s="28" t="s">
        <v>55</v>
      </c>
      <c r="B146" s="79"/>
      <c r="C146" s="80"/>
      <c r="D146" s="80"/>
      <c r="E146" s="80"/>
      <c r="F146" s="80"/>
      <c r="G146" s="80"/>
      <c r="H146" s="80"/>
      <c r="I146" s="80"/>
      <c r="J146" s="80"/>
      <c r="K146" s="80"/>
      <c r="L146" s="80"/>
      <c r="M146" s="80"/>
      <c r="N146" s="80"/>
      <c r="O146" s="80"/>
      <c r="P146" s="80"/>
      <c r="Q146" s="80"/>
      <c r="R146" s="80"/>
      <c r="S146" s="80"/>
      <c r="T146" s="80"/>
    </row>
    <row r="147" spans="1:20" s="53" customFormat="1">
      <c r="A147" s="5" t="s">
        <v>18</v>
      </c>
      <c r="B147" s="6" t="s">
        <v>19</v>
      </c>
      <c r="C147" s="20">
        <v>7351.1</v>
      </c>
      <c r="D147" s="20">
        <v>7733.2</v>
      </c>
      <c r="E147" s="29">
        <f>PRODUCT(D147,E150,E149)/10000</f>
        <v>7887.2928000000002</v>
      </c>
      <c r="F147" s="29">
        <f>PRODUCT(E147,F150,F149)/10000</f>
        <v>8447.2905888000005</v>
      </c>
      <c r="G147" s="29">
        <f>PRODUCT(E147,G150,G149)/10000</f>
        <v>8292.3450000000012</v>
      </c>
      <c r="H147" s="29">
        <f t="shared" ref="H147:T147" si="53">PRODUCT(E147,H150,H149)/10000</f>
        <v>8371.5004000000008</v>
      </c>
      <c r="I147" s="29">
        <f t="shared" si="53"/>
        <v>8911.891571184</v>
      </c>
      <c r="J147" s="29">
        <f t="shared" si="53"/>
        <v>8715.2545950000003</v>
      </c>
      <c r="K147" s="29">
        <f t="shared" si="53"/>
        <v>8806.8184208000002</v>
      </c>
      <c r="L147" s="29">
        <f t="shared" si="53"/>
        <v>9393.1337160279363</v>
      </c>
      <c r="M147" s="29">
        <f t="shared" si="53"/>
        <v>9177.1630885350005</v>
      </c>
      <c r="N147" s="29">
        <f t="shared" si="53"/>
        <v>9282.386615523199</v>
      </c>
      <c r="O147" s="29">
        <f t="shared" si="53"/>
        <v>9862.7904018293339</v>
      </c>
      <c r="P147" s="29">
        <f t="shared" si="53"/>
        <v>9681.9070584044257</v>
      </c>
      <c r="Q147" s="29">
        <f t="shared" si="53"/>
        <v>9815.183312702422</v>
      </c>
      <c r="R147" s="29">
        <f t="shared" si="53"/>
        <v>10369.294350864911</v>
      </c>
      <c r="S147" s="29">
        <f t="shared" si="53"/>
        <v>10302.000932471699</v>
      </c>
      <c r="T147" s="29">
        <f t="shared" si="53"/>
        <v>10508.088515611056</v>
      </c>
    </row>
    <row r="148" spans="1:20" s="53" customFormat="1">
      <c r="A148" s="7" t="str">
        <f>A143</f>
        <v xml:space="preserve">     в ценах 2018 года</v>
      </c>
      <c r="B148" s="6" t="s">
        <v>19</v>
      </c>
      <c r="C148" s="24" t="s">
        <v>20</v>
      </c>
      <c r="D148" s="20">
        <v>7733.2</v>
      </c>
      <c r="E148" s="20">
        <v>7483.2</v>
      </c>
      <c r="F148" s="20">
        <v>7483.2</v>
      </c>
      <c r="G148" s="20">
        <v>7500</v>
      </c>
      <c r="H148" s="20">
        <v>7550</v>
      </c>
      <c r="I148" s="20">
        <v>7483.2</v>
      </c>
      <c r="J148" s="20">
        <v>7500</v>
      </c>
      <c r="K148" s="20">
        <v>7550</v>
      </c>
      <c r="L148" s="20">
        <v>7483.2</v>
      </c>
      <c r="M148" s="20">
        <v>7500</v>
      </c>
      <c r="N148" s="20">
        <v>7550</v>
      </c>
      <c r="O148" s="20">
        <v>7483.2</v>
      </c>
      <c r="P148" s="20">
        <v>7500</v>
      </c>
      <c r="Q148" s="20">
        <v>7560</v>
      </c>
      <c r="R148" s="20">
        <v>7500</v>
      </c>
      <c r="S148" s="20">
        <v>7550</v>
      </c>
      <c r="T148" s="20">
        <v>7650</v>
      </c>
    </row>
    <row r="149" spans="1:20" s="53" customFormat="1">
      <c r="A149" s="7" t="s">
        <v>21</v>
      </c>
      <c r="B149" s="6" t="s">
        <v>22</v>
      </c>
      <c r="C149" s="24"/>
      <c r="D149" s="24">
        <v>106.3</v>
      </c>
      <c r="E149" s="20">
        <v>105.4</v>
      </c>
      <c r="F149" s="20">
        <v>107.1</v>
      </c>
      <c r="G149" s="20">
        <v>104.9</v>
      </c>
      <c r="H149" s="20">
        <v>105.2</v>
      </c>
      <c r="I149" s="20">
        <v>105.5</v>
      </c>
      <c r="J149" s="20">
        <v>105.1</v>
      </c>
      <c r="K149" s="20">
        <v>105.2</v>
      </c>
      <c r="L149" s="20">
        <v>105.4</v>
      </c>
      <c r="M149" s="20">
        <v>105.3</v>
      </c>
      <c r="N149" s="20">
        <v>105.4</v>
      </c>
      <c r="O149" s="20">
        <v>105</v>
      </c>
      <c r="P149" s="20">
        <v>105.5</v>
      </c>
      <c r="Q149" s="20">
        <v>105.6</v>
      </c>
      <c r="R149" s="20">
        <v>104.9</v>
      </c>
      <c r="S149" s="20">
        <v>105.7</v>
      </c>
      <c r="T149" s="20">
        <v>105.8</v>
      </c>
    </row>
    <row r="150" spans="1:20" s="53" customFormat="1" ht="23.25" customHeight="1">
      <c r="A150" s="9" t="s">
        <v>23</v>
      </c>
      <c r="B150" s="11" t="s">
        <v>24</v>
      </c>
      <c r="C150" s="24"/>
      <c r="D150" s="20"/>
      <c r="E150" s="26">
        <f>(E148/D148)*100</f>
        <v>96.767185641131746</v>
      </c>
      <c r="F150" s="26">
        <f>(F148/E148)*100</f>
        <v>100</v>
      </c>
      <c r="G150" s="26">
        <f>(G148/E148)*100</f>
        <v>100.2245028864657</v>
      </c>
      <c r="H150" s="26">
        <f t="shared" ref="H150:T150" si="54">(H148/E148)*100</f>
        <v>100.89266623904211</v>
      </c>
      <c r="I150" s="26">
        <f t="shared" si="54"/>
        <v>100</v>
      </c>
      <c r="J150" s="26">
        <f t="shared" si="54"/>
        <v>100</v>
      </c>
      <c r="K150" s="26">
        <f t="shared" si="54"/>
        <v>100</v>
      </c>
      <c r="L150" s="26">
        <f t="shared" si="54"/>
        <v>100</v>
      </c>
      <c r="M150" s="26">
        <f t="shared" si="54"/>
        <v>100</v>
      </c>
      <c r="N150" s="26">
        <f t="shared" si="54"/>
        <v>100</v>
      </c>
      <c r="O150" s="26">
        <f t="shared" si="54"/>
        <v>100</v>
      </c>
      <c r="P150" s="26">
        <f t="shared" si="54"/>
        <v>100</v>
      </c>
      <c r="Q150" s="26">
        <f t="shared" si="54"/>
        <v>100.13245033112584</v>
      </c>
      <c r="R150" s="26">
        <f t="shared" si="54"/>
        <v>100.2245028864657</v>
      </c>
      <c r="S150" s="26">
        <f t="shared" si="54"/>
        <v>100.66666666666666</v>
      </c>
      <c r="T150" s="26">
        <f t="shared" si="54"/>
        <v>101.19047619047619</v>
      </c>
    </row>
    <row r="151" spans="1:20" s="53" customFormat="1">
      <c r="A151" s="27" t="s">
        <v>54</v>
      </c>
      <c r="B151" s="21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</row>
    <row r="152" spans="1:20" s="53" customFormat="1">
      <c r="A152" s="5" t="s">
        <v>18</v>
      </c>
      <c r="B152" s="6" t="s">
        <v>19</v>
      </c>
      <c r="C152" s="20">
        <v>3257.2</v>
      </c>
      <c r="D152" s="20">
        <v>2170.6999999999998</v>
      </c>
      <c r="E152" s="26">
        <f>PRODUCT(D152,E155,E154)/10000</f>
        <v>4.8483999999999998</v>
      </c>
      <c r="F152" s="26">
        <f>PRODUCT(E152,F155,F154)/10000</f>
        <v>0</v>
      </c>
      <c r="G152" s="26">
        <f>PRODUCT(E152,G155,G154)/10000</f>
        <v>0</v>
      </c>
      <c r="H152" s="26">
        <f t="shared" ref="H152:T152" si="55">PRODUCT(E152,H155,H154)/10000</f>
        <v>0</v>
      </c>
      <c r="I152" s="26">
        <f t="shared" si="55"/>
        <v>0</v>
      </c>
      <c r="J152" s="26">
        <f t="shared" si="55"/>
        <v>0</v>
      </c>
      <c r="K152" s="26">
        <f t="shared" si="55"/>
        <v>0</v>
      </c>
      <c r="L152" s="26">
        <f t="shared" si="55"/>
        <v>0</v>
      </c>
      <c r="M152" s="26">
        <f t="shared" si="55"/>
        <v>0</v>
      </c>
      <c r="N152" s="26">
        <f t="shared" si="55"/>
        <v>0</v>
      </c>
      <c r="O152" s="26">
        <f t="shared" si="55"/>
        <v>0</v>
      </c>
      <c r="P152" s="26">
        <f t="shared" si="55"/>
        <v>0</v>
      </c>
      <c r="Q152" s="26">
        <f t="shared" si="55"/>
        <v>0</v>
      </c>
      <c r="R152" s="26">
        <f t="shared" si="55"/>
        <v>0</v>
      </c>
      <c r="S152" s="26">
        <f t="shared" si="55"/>
        <v>0</v>
      </c>
      <c r="T152" s="26">
        <f t="shared" si="55"/>
        <v>0</v>
      </c>
    </row>
    <row r="153" spans="1:20" s="53" customFormat="1">
      <c r="A153" s="7" t="str">
        <f>A148</f>
        <v xml:space="preserve">     в ценах 2018 года</v>
      </c>
      <c r="B153" s="6" t="s">
        <v>19</v>
      </c>
      <c r="C153" s="8" t="s">
        <v>20</v>
      </c>
      <c r="D153" s="20">
        <v>2170.6999999999998</v>
      </c>
      <c r="E153" s="23">
        <v>4.5999999999999996</v>
      </c>
      <c r="F153" s="23">
        <v>0</v>
      </c>
      <c r="G153" s="23">
        <v>0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</row>
    <row r="154" spans="1:20" s="53" customFormat="1">
      <c r="A154" s="7" t="s">
        <v>21</v>
      </c>
      <c r="B154" s="6" t="s">
        <v>22</v>
      </c>
      <c r="C154" s="8"/>
      <c r="D154" s="24">
        <v>106.3</v>
      </c>
      <c r="E154" s="20">
        <v>105.4</v>
      </c>
      <c r="F154" s="20">
        <v>107.1</v>
      </c>
      <c r="G154" s="20">
        <v>104.9</v>
      </c>
      <c r="H154" s="20">
        <v>105.2</v>
      </c>
      <c r="I154" s="20">
        <v>105.5</v>
      </c>
      <c r="J154" s="20">
        <v>105.1</v>
      </c>
      <c r="K154" s="20">
        <v>105.2</v>
      </c>
      <c r="L154" s="20">
        <v>105.4</v>
      </c>
      <c r="M154" s="20">
        <v>105.3</v>
      </c>
      <c r="N154" s="20">
        <v>105.4</v>
      </c>
      <c r="O154" s="20">
        <v>105</v>
      </c>
      <c r="P154" s="20">
        <v>105.5</v>
      </c>
      <c r="Q154" s="20">
        <v>105.6</v>
      </c>
      <c r="R154" s="20">
        <v>104.9</v>
      </c>
      <c r="S154" s="20">
        <v>105.7</v>
      </c>
      <c r="T154" s="20">
        <v>105.8</v>
      </c>
    </row>
    <row r="155" spans="1:20" s="53" customFormat="1" ht="27" customHeight="1">
      <c r="A155" s="9" t="s">
        <v>23</v>
      </c>
      <c r="B155" s="4" t="s">
        <v>24</v>
      </c>
      <c r="C155" s="8"/>
      <c r="D155" s="5"/>
      <c r="E155" s="26">
        <f>(E153/D153)*100</f>
        <v>0.21191320772101166</v>
      </c>
      <c r="F155" s="26">
        <v>0</v>
      </c>
      <c r="G155" s="26">
        <v>0</v>
      </c>
      <c r="H155" s="26">
        <v>0</v>
      </c>
      <c r="I155" s="26">
        <v>0</v>
      </c>
      <c r="J155" s="26">
        <v>0</v>
      </c>
      <c r="K155" s="26">
        <v>0</v>
      </c>
      <c r="L155" s="26">
        <v>0</v>
      </c>
      <c r="M155" s="26">
        <v>0</v>
      </c>
      <c r="N155" s="26">
        <v>0</v>
      </c>
      <c r="O155" s="26">
        <v>0</v>
      </c>
      <c r="P155" s="26">
        <v>0</v>
      </c>
      <c r="Q155" s="26">
        <v>0</v>
      </c>
      <c r="R155" s="26">
        <v>0</v>
      </c>
      <c r="S155" s="26">
        <v>0</v>
      </c>
      <c r="T155" s="26">
        <v>0</v>
      </c>
    </row>
    <row r="156" spans="1:20" s="53" customFormat="1">
      <c r="A156" s="27" t="s">
        <v>53</v>
      </c>
      <c r="B156" s="21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</row>
    <row r="157" spans="1:20" s="53" customFormat="1">
      <c r="A157" s="5" t="s">
        <v>18</v>
      </c>
      <c r="B157" s="6" t="s">
        <v>19</v>
      </c>
      <c r="C157" s="20">
        <v>1956.7</v>
      </c>
      <c r="D157" s="20">
        <v>3183</v>
      </c>
      <c r="E157" s="26">
        <f>PRODUCT(D157,E160,E159)/10000</f>
        <v>3824.9659999999994</v>
      </c>
      <c r="F157" s="26">
        <f>PRODUCT(E157,F160,F159)/10000</f>
        <v>4018.6490399999993</v>
      </c>
      <c r="G157" s="26">
        <f>PRODUCT(E157,G160,G159)/10000</f>
        <v>4035.6078999999991</v>
      </c>
      <c r="H157" s="26">
        <f t="shared" ref="H157:T157" si="56">PRODUCT(E157,H160,H159)/10000</f>
        <v>4069.3253599999994</v>
      </c>
      <c r="I157" s="26">
        <f t="shared" si="56"/>
        <v>4263.4931345999994</v>
      </c>
      <c r="J157" s="26">
        <f t="shared" si="56"/>
        <v>4276.2849212799993</v>
      </c>
      <c r="K157" s="26">
        <f t="shared" si="56"/>
        <v>4327.5889193599987</v>
      </c>
      <c r="L157" s="26">
        <f t="shared" si="56"/>
        <v>4518.8263547280003</v>
      </c>
      <c r="M157" s="26">
        <f t="shared" si="56"/>
        <v>4539.6366744619791</v>
      </c>
      <c r="N157" s="26">
        <f t="shared" si="56"/>
        <v>4610.456928239998</v>
      </c>
      <c r="O157" s="26">
        <f t="shared" si="56"/>
        <v>4744.7676724643998</v>
      </c>
      <c r="P157" s="26">
        <f t="shared" si="56"/>
        <v>4802.225900968594</v>
      </c>
      <c r="Q157" s="26">
        <f t="shared" si="56"/>
        <v>4894.6086096412864</v>
      </c>
      <c r="R157" s="26">
        <f t="shared" si="56"/>
        <v>4977.2612884151558</v>
      </c>
      <c r="S157" s="26">
        <f t="shared" si="56"/>
        <v>5089.5978116714487</v>
      </c>
      <c r="T157" s="26">
        <f t="shared" si="56"/>
        <v>5205.9680358386804</v>
      </c>
    </row>
    <row r="158" spans="1:20" s="53" customFormat="1">
      <c r="A158" s="7" t="str">
        <f>A153</f>
        <v xml:space="preserve">     в ценах 2018 года</v>
      </c>
      <c r="B158" s="6" t="s">
        <v>19</v>
      </c>
      <c r="C158" s="8" t="s">
        <v>20</v>
      </c>
      <c r="D158" s="20">
        <v>3183</v>
      </c>
      <c r="E158" s="23">
        <v>3629</v>
      </c>
      <c r="F158" s="23">
        <v>3560</v>
      </c>
      <c r="G158" s="23">
        <v>3650</v>
      </c>
      <c r="H158" s="23">
        <v>3670</v>
      </c>
      <c r="I158" s="23">
        <v>3580</v>
      </c>
      <c r="J158" s="23">
        <v>3680</v>
      </c>
      <c r="K158" s="23">
        <v>3710</v>
      </c>
      <c r="L158" s="23">
        <v>3600</v>
      </c>
      <c r="M158" s="23">
        <v>3710</v>
      </c>
      <c r="N158" s="23">
        <v>3750</v>
      </c>
      <c r="O158" s="23">
        <v>3600</v>
      </c>
      <c r="P158" s="23">
        <v>3720</v>
      </c>
      <c r="Q158" s="23">
        <v>3770</v>
      </c>
      <c r="R158" s="23">
        <v>3600</v>
      </c>
      <c r="S158" s="23">
        <v>3730</v>
      </c>
      <c r="T158" s="23">
        <v>3790</v>
      </c>
    </row>
    <row r="159" spans="1:20" s="53" customFormat="1">
      <c r="A159" s="7" t="s">
        <v>21</v>
      </c>
      <c r="B159" s="6" t="s">
        <v>22</v>
      </c>
      <c r="C159" s="8"/>
      <c r="D159" s="24">
        <v>106.3</v>
      </c>
      <c r="E159" s="20">
        <v>105.4</v>
      </c>
      <c r="F159" s="20">
        <v>107.1</v>
      </c>
      <c r="G159" s="20">
        <v>104.9</v>
      </c>
      <c r="H159" s="20">
        <v>105.2</v>
      </c>
      <c r="I159" s="20">
        <v>105.5</v>
      </c>
      <c r="J159" s="20">
        <v>105.1</v>
      </c>
      <c r="K159" s="20">
        <v>105.2</v>
      </c>
      <c r="L159" s="20">
        <v>105.4</v>
      </c>
      <c r="M159" s="20">
        <v>105.3</v>
      </c>
      <c r="N159" s="20">
        <v>105.4</v>
      </c>
      <c r="O159" s="20">
        <v>105</v>
      </c>
      <c r="P159" s="20">
        <v>105.5</v>
      </c>
      <c r="Q159" s="20">
        <v>105.6</v>
      </c>
      <c r="R159" s="20">
        <v>104.9</v>
      </c>
      <c r="S159" s="20">
        <v>105.7</v>
      </c>
      <c r="T159" s="20">
        <v>105.8</v>
      </c>
    </row>
    <row r="160" spans="1:20" s="53" customFormat="1" ht="26.25" customHeight="1">
      <c r="A160" s="9" t="s">
        <v>23</v>
      </c>
      <c r="B160" s="4" t="s">
        <v>24</v>
      </c>
      <c r="C160" s="8"/>
      <c r="D160" s="5"/>
      <c r="E160" s="26">
        <f>(E158/D158)*100</f>
        <v>114.01193842287149</v>
      </c>
      <c r="F160" s="26">
        <f>(F158/E158)*100</f>
        <v>98.09864976577569</v>
      </c>
      <c r="G160" s="26">
        <f>(G158/E158)*100</f>
        <v>100.57867181041608</v>
      </c>
      <c r="H160" s="26">
        <f t="shared" ref="H160:T160" si="57">(H158/E158)*100</f>
        <v>101.12978782033618</v>
      </c>
      <c r="I160" s="26">
        <f t="shared" si="57"/>
        <v>100.56179775280899</v>
      </c>
      <c r="J160" s="26">
        <f t="shared" si="57"/>
        <v>100.82191780821918</v>
      </c>
      <c r="K160" s="26">
        <f t="shared" si="57"/>
        <v>101.08991825613079</v>
      </c>
      <c r="L160" s="26">
        <f t="shared" si="57"/>
        <v>100.55865921787711</v>
      </c>
      <c r="M160" s="26">
        <f t="shared" si="57"/>
        <v>100.81521739130434</v>
      </c>
      <c r="N160" s="26">
        <f t="shared" si="57"/>
        <v>101.07816711590296</v>
      </c>
      <c r="O160" s="26">
        <f t="shared" si="57"/>
        <v>100</v>
      </c>
      <c r="P160" s="26">
        <f t="shared" si="57"/>
        <v>100.26954177897574</v>
      </c>
      <c r="Q160" s="26">
        <f t="shared" si="57"/>
        <v>100.53333333333335</v>
      </c>
      <c r="R160" s="26">
        <f t="shared" si="57"/>
        <v>100</v>
      </c>
      <c r="S160" s="26">
        <f t="shared" si="57"/>
        <v>100.26881720430107</v>
      </c>
      <c r="T160" s="26">
        <f t="shared" si="57"/>
        <v>100.53050397877985</v>
      </c>
    </row>
    <row r="161" spans="1:20" s="53" customFormat="1">
      <c r="A161" s="27" t="s">
        <v>127</v>
      </c>
      <c r="B161" s="21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</row>
    <row r="162" spans="1:20" s="53" customFormat="1">
      <c r="A162" s="5" t="s">
        <v>18</v>
      </c>
      <c r="B162" s="6" t="s">
        <v>19</v>
      </c>
      <c r="C162" s="23">
        <v>0</v>
      </c>
      <c r="D162" s="23">
        <v>0</v>
      </c>
      <c r="E162" s="26">
        <v>5000</v>
      </c>
      <c r="F162" s="26">
        <f>PRODUCT(E162,F165,F164)/10000</f>
        <v>5355</v>
      </c>
      <c r="G162" s="26">
        <f>PRODUCT(E162,G165,G164)/10000</f>
        <v>5362.4204224461409</v>
      </c>
      <c r="H162" s="26">
        <f t="shared" ref="H162:T162" si="58">PRODUCT(E162,H165,H164)/10000</f>
        <v>5433.1970150512243</v>
      </c>
      <c r="I162" s="26">
        <f t="shared" si="58"/>
        <v>5656.9087545849306</v>
      </c>
      <c r="J162" s="26">
        <f t="shared" si="58"/>
        <v>5670.7651250052695</v>
      </c>
      <c r="K162" s="26">
        <f t="shared" si="58"/>
        <v>5774.046966566887</v>
      </c>
      <c r="L162" s="26">
        <f t="shared" si="58"/>
        <v>6025.1437413044387</v>
      </c>
      <c r="M162" s="26">
        <f t="shared" si="58"/>
        <v>5995.7882818626413</v>
      </c>
      <c r="N162" s="26">
        <f t="shared" si="58"/>
        <v>6122.7294148994479</v>
      </c>
      <c r="O162" s="26">
        <f t="shared" si="58"/>
        <v>6392.3009380401772</v>
      </c>
      <c r="P162" s="26">
        <f t="shared" si="58"/>
        <v>6454.649629964375</v>
      </c>
      <c r="Q162" s="26">
        <f t="shared" si="58"/>
        <v>6491.5685362789327</v>
      </c>
      <c r="R162" s="26">
        <f t="shared" si="58"/>
        <v>6705.5236840041462</v>
      </c>
      <c r="S162" s="26">
        <f t="shared" si="58"/>
        <v>6822.5646588723439</v>
      </c>
      <c r="T162" s="26">
        <f t="shared" si="58"/>
        <v>6868.07951138311</v>
      </c>
    </row>
    <row r="163" spans="1:20" s="53" customFormat="1">
      <c r="A163" s="7" t="str">
        <f>A158</f>
        <v xml:space="preserve">     в ценах 2018 года</v>
      </c>
      <c r="B163" s="6" t="s">
        <v>19</v>
      </c>
      <c r="C163" s="8" t="s">
        <v>20</v>
      </c>
      <c r="D163" s="23">
        <v>0</v>
      </c>
      <c r="E163" s="23">
        <v>4743.8</v>
      </c>
      <c r="F163" s="23">
        <v>4743.8</v>
      </c>
      <c r="G163" s="23">
        <v>4850</v>
      </c>
      <c r="H163" s="23">
        <v>4900</v>
      </c>
      <c r="I163" s="23">
        <v>4750</v>
      </c>
      <c r="J163" s="23">
        <v>4880</v>
      </c>
      <c r="K163" s="23">
        <v>4950</v>
      </c>
      <c r="L163" s="23">
        <v>4800</v>
      </c>
      <c r="M163" s="23">
        <v>4900</v>
      </c>
      <c r="N163" s="23">
        <v>4980</v>
      </c>
      <c r="O163" s="23">
        <v>4850</v>
      </c>
      <c r="P163" s="23">
        <v>5000</v>
      </c>
      <c r="Q163" s="23">
        <v>5000</v>
      </c>
      <c r="R163" s="23">
        <v>4850</v>
      </c>
      <c r="S163" s="23">
        <v>5000</v>
      </c>
      <c r="T163" s="23">
        <v>5000</v>
      </c>
    </row>
    <row r="164" spans="1:20" s="53" customFormat="1">
      <c r="A164" s="7" t="s">
        <v>21</v>
      </c>
      <c r="B164" s="6" t="s">
        <v>22</v>
      </c>
      <c r="C164" s="8"/>
      <c r="D164" s="24">
        <v>106.3</v>
      </c>
      <c r="E164" s="20">
        <v>105.4</v>
      </c>
      <c r="F164" s="20">
        <v>107.1</v>
      </c>
      <c r="G164" s="20">
        <v>104.9</v>
      </c>
      <c r="H164" s="20">
        <v>105.2</v>
      </c>
      <c r="I164" s="20">
        <v>105.5</v>
      </c>
      <c r="J164" s="20">
        <v>105.1</v>
      </c>
      <c r="K164" s="20">
        <v>105.2</v>
      </c>
      <c r="L164" s="20">
        <v>105.4</v>
      </c>
      <c r="M164" s="20">
        <v>105.3</v>
      </c>
      <c r="N164" s="20">
        <v>105.4</v>
      </c>
      <c r="O164" s="20">
        <v>105</v>
      </c>
      <c r="P164" s="20">
        <v>105.5</v>
      </c>
      <c r="Q164" s="20">
        <v>105.6</v>
      </c>
      <c r="R164" s="20">
        <v>104.9</v>
      </c>
      <c r="S164" s="20">
        <v>105.7</v>
      </c>
      <c r="T164" s="20">
        <v>105.8</v>
      </c>
    </row>
    <row r="165" spans="1:20" s="53" customFormat="1" ht="26.25" customHeight="1">
      <c r="A165" s="9" t="s">
        <v>23</v>
      </c>
      <c r="B165" s="4" t="s">
        <v>24</v>
      </c>
      <c r="C165" s="8"/>
      <c r="D165" s="5"/>
      <c r="E165" s="25">
        <v>0</v>
      </c>
      <c r="F165" s="26">
        <f>(F163/E163)*100</f>
        <v>100</v>
      </c>
      <c r="G165" s="26">
        <f>(G163/E163)*100</f>
        <v>102.23871158143261</v>
      </c>
      <c r="H165" s="26">
        <f t="shared" ref="H165:T165" si="59">(H163/E163)*100</f>
        <v>103.29271891732365</v>
      </c>
      <c r="I165" s="26">
        <f t="shared" si="59"/>
        <v>100.13069690965048</v>
      </c>
      <c r="J165" s="26">
        <f t="shared" si="59"/>
        <v>100.61855670103093</v>
      </c>
      <c r="K165" s="26">
        <f t="shared" si="59"/>
        <v>101.0204081632653</v>
      </c>
      <c r="L165" s="26">
        <f t="shared" si="59"/>
        <v>101.05263157894737</v>
      </c>
      <c r="M165" s="26">
        <f t="shared" si="59"/>
        <v>100.40983606557377</v>
      </c>
      <c r="N165" s="26">
        <f t="shared" si="59"/>
        <v>100.60606060606061</v>
      </c>
      <c r="O165" s="26">
        <f t="shared" si="59"/>
        <v>101.04166666666667</v>
      </c>
      <c r="P165" s="26">
        <f t="shared" si="59"/>
        <v>102.04081632653062</v>
      </c>
      <c r="Q165" s="26">
        <f t="shared" si="59"/>
        <v>100.40160642570282</v>
      </c>
      <c r="R165" s="26">
        <f t="shared" si="59"/>
        <v>100</v>
      </c>
      <c r="S165" s="26">
        <f t="shared" si="59"/>
        <v>100</v>
      </c>
      <c r="T165" s="26">
        <f t="shared" si="59"/>
        <v>100</v>
      </c>
    </row>
    <row r="166" spans="1:20">
      <c r="A166" s="27" t="s">
        <v>52</v>
      </c>
      <c r="B166" s="21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</row>
    <row r="167" spans="1:20">
      <c r="A167" s="5" t="s">
        <v>18</v>
      </c>
      <c r="B167" s="6" t="s">
        <v>19</v>
      </c>
      <c r="C167" s="23">
        <v>0</v>
      </c>
      <c r="D167" s="23">
        <v>0</v>
      </c>
      <c r="E167" s="29">
        <v>0</v>
      </c>
      <c r="F167" s="29">
        <f>PRODUCT(E167,F170,F169)/10000</f>
        <v>0</v>
      </c>
      <c r="G167" s="29">
        <f>PRODUCT(E167,G170,G169)/10000</f>
        <v>0</v>
      </c>
      <c r="H167" s="29">
        <f t="shared" ref="H167:T167" si="60">PRODUCT(E167,H170,H169)/10000</f>
        <v>0</v>
      </c>
      <c r="I167" s="29">
        <f t="shared" si="60"/>
        <v>0</v>
      </c>
      <c r="J167" s="29">
        <f t="shared" si="60"/>
        <v>0</v>
      </c>
      <c r="K167" s="29">
        <f t="shared" si="60"/>
        <v>0</v>
      </c>
      <c r="L167" s="29">
        <f t="shared" si="60"/>
        <v>0</v>
      </c>
      <c r="M167" s="29">
        <f t="shared" si="60"/>
        <v>0</v>
      </c>
      <c r="N167" s="29">
        <f t="shared" si="60"/>
        <v>0</v>
      </c>
      <c r="O167" s="29">
        <f t="shared" si="60"/>
        <v>0</v>
      </c>
      <c r="P167" s="29">
        <f t="shared" si="60"/>
        <v>0</v>
      </c>
      <c r="Q167" s="29">
        <f t="shared" si="60"/>
        <v>0</v>
      </c>
      <c r="R167" s="29">
        <f t="shared" si="60"/>
        <v>0</v>
      </c>
      <c r="S167" s="29">
        <f t="shared" si="60"/>
        <v>0</v>
      </c>
      <c r="T167" s="29">
        <f t="shared" si="60"/>
        <v>0</v>
      </c>
    </row>
    <row r="168" spans="1:20">
      <c r="A168" s="7" t="str">
        <f>A163</f>
        <v xml:space="preserve">     в ценах 2018 года</v>
      </c>
      <c r="B168" s="6" t="s">
        <v>19</v>
      </c>
      <c r="C168" s="8" t="s">
        <v>20</v>
      </c>
      <c r="D168" s="23"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</row>
    <row r="169" spans="1:20">
      <c r="A169" s="7" t="s">
        <v>21</v>
      </c>
      <c r="B169" s="6" t="s">
        <v>22</v>
      </c>
      <c r="C169" s="8"/>
      <c r="D169" s="24">
        <v>106.3</v>
      </c>
      <c r="E169" s="20">
        <v>105.4</v>
      </c>
      <c r="F169" s="20">
        <v>107.1</v>
      </c>
      <c r="G169" s="20">
        <v>104.9</v>
      </c>
      <c r="H169" s="20">
        <v>105.2</v>
      </c>
      <c r="I169" s="20">
        <v>105.5</v>
      </c>
      <c r="J169" s="20">
        <v>105.1</v>
      </c>
      <c r="K169" s="20">
        <v>105.2</v>
      </c>
      <c r="L169" s="20">
        <v>105.4</v>
      </c>
      <c r="M169" s="20">
        <v>105.3</v>
      </c>
      <c r="N169" s="20">
        <v>105.4</v>
      </c>
      <c r="O169" s="20">
        <v>105</v>
      </c>
      <c r="P169" s="20">
        <v>105.5</v>
      </c>
      <c r="Q169" s="20">
        <v>105.6</v>
      </c>
      <c r="R169" s="20">
        <v>104.9</v>
      </c>
      <c r="S169" s="20">
        <v>105.7</v>
      </c>
      <c r="T169" s="20">
        <v>105.8</v>
      </c>
    </row>
    <row r="170" spans="1:20" ht="26.25" customHeight="1">
      <c r="A170" s="9" t="s">
        <v>23</v>
      </c>
      <c r="B170" s="4" t="s">
        <v>24</v>
      </c>
      <c r="C170" s="8"/>
      <c r="D170" s="5"/>
      <c r="E170" s="25">
        <v>0</v>
      </c>
      <c r="F170" s="26">
        <v>0</v>
      </c>
      <c r="G170" s="26">
        <v>0</v>
      </c>
      <c r="H170" s="26">
        <v>0</v>
      </c>
      <c r="I170" s="26">
        <v>0</v>
      </c>
      <c r="J170" s="26">
        <v>0</v>
      </c>
      <c r="K170" s="26">
        <v>0</v>
      </c>
      <c r="L170" s="26">
        <v>0</v>
      </c>
      <c r="M170" s="26">
        <v>0</v>
      </c>
      <c r="N170" s="26">
        <v>0</v>
      </c>
      <c r="O170" s="26">
        <v>0</v>
      </c>
      <c r="P170" s="26">
        <v>0</v>
      </c>
      <c r="Q170" s="26">
        <v>0</v>
      </c>
      <c r="R170" s="26">
        <v>0</v>
      </c>
      <c r="S170" s="26">
        <v>0</v>
      </c>
      <c r="T170" s="26">
        <v>0</v>
      </c>
    </row>
    <row r="171" spans="1:20" s="53" customFormat="1" ht="78.75">
      <c r="A171" s="32" t="s">
        <v>62</v>
      </c>
      <c r="B171" s="79"/>
      <c r="C171" s="80"/>
      <c r="D171" s="80"/>
      <c r="E171" s="80"/>
      <c r="F171" s="80"/>
      <c r="G171" s="80"/>
      <c r="H171" s="80"/>
      <c r="I171" s="80"/>
      <c r="J171" s="80"/>
      <c r="K171" s="80"/>
      <c r="L171" s="80"/>
      <c r="M171" s="80"/>
      <c r="N171" s="80"/>
      <c r="O171" s="80"/>
      <c r="P171" s="80"/>
      <c r="Q171" s="80"/>
      <c r="R171" s="80"/>
      <c r="S171" s="80"/>
      <c r="T171" s="80"/>
    </row>
    <row r="172" spans="1:20" s="53" customFormat="1">
      <c r="A172" s="5" t="s">
        <v>18</v>
      </c>
      <c r="B172" s="6" t="s">
        <v>19</v>
      </c>
      <c r="C172" s="46">
        <f>SUM(C178,C183)</f>
        <v>26687.200000000001</v>
      </c>
      <c r="D172" s="46">
        <f t="shared" ref="D172:T173" si="61">SUM(D178,D183)</f>
        <v>26535.599999999999</v>
      </c>
      <c r="E172" s="46">
        <f t="shared" si="61"/>
        <v>27942.407999999999</v>
      </c>
      <c r="F172" s="46">
        <f t="shared" si="61"/>
        <v>29115.989136</v>
      </c>
      <c r="G172" s="46">
        <f t="shared" si="61"/>
        <v>29174.142114000006</v>
      </c>
      <c r="H172" s="46">
        <f t="shared" si="61"/>
        <v>29232.295092</v>
      </c>
      <c r="I172" s="46">
        <f t="shared" si="61"/>
        <v>30280.62870144</v>
      </c>
      <c r="J172" s="46">
        <f t="shared" si="61"/>
        <v>30401.815118688006</v>
      </c>
      <c r="K172" s="46">
        <f t="shared" si="61"/>
        <v>30523.457981952004</v>
      </c>
      <c r="L172" s="46">
        <f t="shared" si="61"/>
        <v>31491.853849497606</v>
      </c>
      <c r="M172" s="46">
        <f t="shared" si="61"/>
        <v>31680.904660404478</v>
      </c>
      <c r="N172" s="46">
        <f t="shared" si="61"/>
        <v>31871.379582881291</v>
      </c>
      <c r="O172" s="46">
        <f t="shared" si="61"/>
        <v>32751.52800347751</v>
      </c>
      <c r="P172" s="46">
        <f t="shared" si="61"/>
        <v>33014.048730276561</v>
      </c>
      <c r="Q172" s="46">
        <f t="shared" si="61"/>
        <v>33278.914494127421</v>
      </c>
      <c r="R172" s="46">
        <f t="shared" si="61"/>
        <v>34061.589123616614</v>
      </c>
      <c r="S172" s="46">
        <f t="shared" si="61"/>
        <v>34403.026518358922</v>
      </c>
      <c r="T172" s="46">
        <f t="shared" si="61"/>
        <v>34748.571430631979</v>
      </c>
    </row>
    <row r="173" spans="1:20" s="53" customFormat="1">
      <c r="A173" s="7" t="str">
        <f>A168</f>
        <v xml:space="preserve">     в ценах 2018 года</v>
      </c>
      <c r="B173" s="6" t="s">
        <v>19</v>
      </c>
      <c r="C173" s="25" t="s">
        <v>20</v>
      </c>
      <c r="D173" s="46">
        <f t="shared" si="61"/>
        <v>26535.599999999999</v>
      </c>
      <c r="E173" s="46">
        <f t="shared" si="61"/>
        <v>26536</v>
      </c>
      <c r="F173" s="46">
        <f t="shared" si="61"/>
        <v>26536</v>
      </c>
      <c r="G173" s="46">
        <f t="shared" si="61"/>
        <v>26589</v>
      </c>
      <c r="H173" s="46">
        <f t="shared" si="61"/>
        <v>26642</v>
      </c>
      <c r="I173" s="46">
        <f t="shared" si="61"/>
        <v>26536</v>
      </c>
      <c r="J173" s="46">
        <f t="shared" si="61"/>
        <v>26642.2</v>
      </c>
      <c r="K173" s="46">
        <f t="shared" si="61"/>
        <v>26748.799999999999</v>
      </c>
      <c r="L173" s="46">
        <f t="shared" si="61"/>
        <v>26536</v>
      </c>
      <c r="M173" s="46">
        <f t="shared" si="61"/>
        <v>26695.3</v>
      </c>
      <c r="N173" s="46">
        <f t="shared" si="61"/>
        <v>26855.8</v>
      </c>
      <c r="O173" s="46">
        <f t="shared" si="61"/>
        <v>26536</v>
      </c>
      <c r="P173" s="46">
        <f t="shared" si="61"/>
        <v>26748.7</v>
      </c>
      <c r="Q173" s="46">
        <f t="shared" si="61"/>
        <v>26963.3</v>
      </c>
      <c r="R173" s="46">
        <f t="shared" si="61"/>
        <v>26536</v>
      </c>
      <c r="S173" s="46">
        <f t="shared" si="61"/>
        <v>26802</v>
      </c>
      <c r="T173" s="46">
        <f t="shared" si="61"/>
        <v>27071.200000000001</v>
      </c>
    </row>
    <row r="174" spans="1:20" s="53" customFormat="1">
      <c r="A174" s="7" t="s">
        <v>21</v>
      </c>
      <c r="B174" s="6" t="s">
        <v>22</v>
      </c>
      <c r="C174" s="8"/>
      <c r="D174" s="20">
        <v>103.9</v>
      </c>
      <c r="E174" s="20">
        <v>105.3</v>
      </c>
      <c r="F174" s="20">
        <v>104.2</v>
      </c>
      <c r="G174" s="20">
        <v>104.2</v>
      </c>
      <c r="H174" s="20">
        <v>104.2</v>
      </c>
      <c r="I174" s="20">
        <v>104</v>
      </c>
      <c r="J174" s="20">
        <v>104</v>
      </c>
      <c r="K174" s="20">
        <v>104</v>
      </c>
      <c r="L174" s="20">
        <v>104</v>
      </c>
      <c r="M174" s="20">
        <v>104</v>
      </c>
      <c r="N174" s="20">
        <v>104</v>
      </c>
      <c r="O174" s="20">
        <v>104</v>
      </c>
      <c r="P174" s="20">
        <v>104</v>
      </c>
      <c r="Q174" s="20">
        <v>104</v>
      </c>
      <c r="R174" s="20">
        <v>104</v>
      </c>
      <c r="S174" s="20">
        <v>104</v>
      </c>
      <c r="T174" s="20">
        <v>104</v>
      </c>
    </row>
    <row r="175" spans="1:20" s="53" customFormat="1" ht="38.25">
      <c r="A175" s="18" t="s">
        <v>28</v>
      </c>
      <c r="B175" s="4" t="s">
        <v>24</v>
      </c>
      <c r="C175" s="8"/>
      <c r="D175" s="5"/>
      <c r="E175" s="26">
        <f>(E173/D173)*100</f>
        <v>100.00150740891482</v>
      </c>
      <c r="F175" s="26">
        <f>(F173/E173)*100</f>
        <v>100</v>
      </c>
      <c r="G175" s="26">
        <f>(G173/E173)*100</f>
        <v>100.19972867048538</v>
      </c>
      <c r="H175" s="26">
        <f t="shared" ref="H175:T175" si="62">(H173/E173)*100</f>
        <v>100.39945734097076</v>
      </c>
      <c r="I175" s="26">
        <f t="shared" si="62"/>
        <v>100</v>
      </c>
      <c r="J175" s="26">
        <f t="shared" si="62"/>
        <v>100.20008274098311</v>
      </c>
      <c r="K175" s="26">
        <f t="shared" si="62"/>
        <v>100.40087080549509</v>
      </c>
      <c r="L175" s="26">
        <f t="shared" si="62"/>
        <v>100</v>
      </c>
      <c r="M175" s="26">
        <f t="shared" si="62"/>
        <v>100.19930786496609</v>
      </c>
      <c r="N175" s="26">
        <f t="shared" si="62"/>
        <v>100.40001794473024</v>
      </c>
      <c r="O175" s="26">
        <f t="shared" si="62"/>
        <v>100</v>
      </c>
      <c r="P175" s="26">
        <f t="shared" si="62"/>
        <v>100.20003521219093</v>
      </c>
      <c r="Q175" s="26">
        <f t="shared" si="62"/>
        <v>100.40028597174539</v>
      </c>
      <c r="R175" s="26">
        <f t="shared" si="62"/>
        <v>100</v>
      </c>
      <c r="S175" s="26">
        <f t="shared" si="62"/>
        <v>100.19926202021033</v>
      </c>
      <c r="T175" s="26">
        <f t="shared" si="62"/>
        <v>100.40017356925897</v>
      </c>
    </row>
    <row r="176" spans="1:20">
      <c r="A176" s="10" t="s">
        <v>25</v>
      </c>
      <c r="B176" s="21"/>
      <c r="C176" s="34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</row>
    <row r="177" spans="1:20" ht="31.5">
      <c r="A177" s="28" t="s">
        <v>63</v>
      </c>
      <c r="B177" s="79"/>
      <c r="C177" s="80"/>
      <c r="D177" s="80"/>
      <c r="E177" s="80"/>
      <c r="F177" s="80"/>
      <c r="G177" s="80"/>
      <c r="H177" s="80"/>
      <c r="I177" s="80"/>
      <c r="J177" s="80"/>
      <c r="K177" s="80"/>
      <c r="L177" s="80"/>
      <c r="M177" s="80"/>
      <c r="N177" s="80"/>
      <c r="O177" s="80"/>
      <c r="P177" s="80"/>
      <c r="Q177" s="80"/>
      <c r="R177" s="80"/>
      <c r="S177" s="80"/>
      <c r="T177" s="80"/>
    </row>
    <row r="178" spans="1:20">
      <c r="A178" s="5" t="s">
        <v>18</v>
      </c>
      <c r="B178" s="6" t="s">
        <v>19</v>
      </c>
      <c r="C178" s="23">
        <v>17347</v>
      </c>
      <c r="D178" s="23">
        <v>0</v>
      </c>
      <c r="E178" s="26">
        <v>0</v>
      </c>
      <c r="F178" s="26">
        <f>PRODUCT(E178,F181,F180)/10000</f>
        <v>0</v>
      </c>
      <c r="G178" s="26">
        <f>PRODUCT(E178,G181,G180)/10000</f>
        <v>0</v>
      </c>
      <c r="H178" s="26">
        <f t="shared" ref="H178:T178" si="63">PRODUCT(E178,H181,H180)/10000</f>
        <v>0</v>
      </c>
      <c r="I178" s="26">
        <f t="shared" si="63"/>
        <v>0</v>
      </c>
      <c r="J178" s="26">
        <f t="shared" si="63"/>
        <v>0</v>
      </c>
      <c r="K178" s="26">
        <f t="shared" si="63"/>
        <v>0</v>
      </c>
      <c r="L178" s="26">
        <f t="shared" si="63"/>
        <v>0</v>
      </c>
      <c r="M178" s="26">
        <f t="shared" si="63"/>
        <v>0</v>
      </c>
      <c r="N178" s="26">
        <f t="shared" si="63"/>
        <v>0</v>
      </c>
      <c r="O178" s="26">
        <f t="shared" si="63"/>
        <v>0</v>
      </c>
      <c r="P178" s="26">
        <f t="shared" si="63"/>
        <v>0</v>
      </c>
      <c r="Q178" s="26">
        <f t="shared" si="63"/>
        <v>0</v>
      </c>
      <c r="R178" s="26">
        <f t="shared" si="63"/>
        <v>0</v>
      </c>
      <c r="S178" s="26">
        <f t="shared" si="63"/>
        <v>0</v>
      </c>
      <c r="T178" s="26">
        <f t="shared" si="63"/>
        <v>0</v>
      </c>
    </row>
    <row r="179" spans="1:20">
      <c r="A179" s="7" t="str">
        <f>A173</f>
        <v xml:space="preserve">     в ценах 2018 года</v>
      </c>
      <c r="B179" s="6" t="s">
        <v>19</v>
      </c>
      <c r="C179" s="8" t="s">
        <v>20</v>
      </c>
      <c r="D179" s="23">
        <v>0</v>
      </c>
      <c r="E179" s="23">
        <v>0</v>
      </c>
      <c r="F179" s="23">
        <v>0</v>
      </c>
      <c r="G179" s="23">
        <v>0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</row>
    <row r="180" spans="1:20">
      <c r="A180" s="7" t="s">
        <v>21</v>
      </c>
      <c r="B180" s="6" t="s">
        <v>22</v>
      </c>
      <c r="C180" s="8"/>
      <c r="D180" s="20">
        <v>103.9</v>
      </c>
      <c r="E180" s="20">
        <v>105.3</v>
      </c>
      <c r="F180" s="20">
        <v>104.2</v>
      </c>
      <c r="G180" s="20">
        <v>104.2</v>
      </c>
      <c r="H180" s="20">
        <v>104.2</v>
      </c>
      <c r="I180" s="20">
        <v>104</v>
      </c>
      <c r="J180" s="20">
        <v>104</v>
      </c>
      <c r="K180" s="20">
        <v>104</v>
      </c>
      <c r="L180" s="20">
        <v>104</v>
      </c>
      <c r="M180" s="20">
        <v>104</v>
      </c>
      <c r="N180" s="20">
        <v>104</v>
      </c>
      <c r="O180" s="20">
        <v>104</v>
      </c>
      <c r="P180" s="20">
        <v>104</v>
      </c>
      <c r="Q180" s="20">
        <v>104</v>
      </c>
      <c r="R180" s="20">
        <v>104</v>
      </c>
      <c r="S180" s="20">
        <v>104</v>
      </c>
      <c r="T180" s="20">
        <v>104</v>
      </c>
    </row>
    <row r="181" spans="1:20" ht="38.25">
      <c r="A181" s="18" t="s">
        <v>28</v>
      </c>
      <c r="B181" s="4" t="s">
        <v>24</v>
      </c>
      <c r="C181" s="8"/>
      <c r="D181" s="5"/>
      <c r="E181" s="26">
        <v>0</v>
      </c>
      <c r="F181" s="26">
        <v>0</v>
      </c>
      <c r="G181" s="26">
        <v>0</v>
      </c>
      <c r="H181" s="26">
        <v>0</v>
      </c>
      <c r="I181" s="26">
        <v>0</v>
      </c>
      <c r="J181" s="26">
        <v>0</v>
      </c>
      <c r="K181" s="26">
        <v>0</v>
      </c>
      <c r="L181" s="26">
        <v>0</v>
      </c>
      <c r="M181" s="26">
        <v>0</v>
      </c>
      <c r="N181" s="26">
        <v>0</v>
      </c>
      <c r="O181" s="26">
        <v>0</v>
      </c>
      <c r="P181" s="26">
        <v>0</v>
      </c>
      <c r="Q181" s="26">
        <v>0</v>
      </c>
      <c r="R181" s="26">
        <v>0</v>
      </c>
      <c r="S181" s="26">
        <v>0</v>
      </c>
      <c r="T181" s="26">
        <v>0</v>
      </c>
    </row>
    <row r="182" spans="1:20">
      <c r="A182" s="5" t="s">
        <v>130</v>
      </c>
      <c r="B182" s="79">
        <v>0</v>
      </c>
      <c r="C182" s="80"/>
      <c r="D182" s="80"/>
      <c r="E182" s="80"/>
      <c r="F182" s="80"/>
      <c r="G182" s="80"/>
      <c r="H182" s="80"/>
      <c r="I182" s="80"/>
      <c r="J182" s="80"/>
      <c r="K182" s="80"/>
      <c r="L182" s="80"/>
      <c r="M182" s="80"/>
      <c r="N182" s="80"/>
      <c r="O182" s="80"/>
      <c r="P182" s="80"/>
      <c r="Q182" s="80"/>
      <c r="R182" s="80"/>
      <c r="S182" s="80"/>
      <c r="T182" s="80"/>
    </row>
    <row r="183" spans="1:20">
      <c r="A183" s="5" t="s">
        <v>18</v>
      </c>
      <c r="B183" s="6" t="s">
        <v>19</v>
      </c>
      <c r="C183" s="23">
        <v>9340.2000000000007</v>
      </c>
      <c r="D183" s="23">
        <v>26535.599999999999</v>
      </c>
      <c r="E183" s="26">
        <f>PRODUCT(D183,E186,E185)/10000</f>
        <v>27942.407999999999</v>
      </c>
      <c r="F183" s="26">
        <f>PRODUCT(E183,F186,F185)/10000</f>
        <v>29115.989136</v>
      </c>
      <c r="G183" s="26">
        <f>PRODUCT(E183,G186,G185)/10000</f>
        <v>29174.142114000006</v>
      </c>
      <c r="H183" s="26">
        <f t="shared" ref="H183:T183" si="64">PRODUCT(E183,H186,H185)/10000</f>
        <v>29232.295092</v>
      </c>
      <c r="I183" s="26">
        <f t="shared" si="64"/>
        <v>30280.62870144</v>
      </c>
      <c r="J183" s="26">
        <f t="shared" si="64"/>
        <v>30401.815118688006</v>
      </c>
      <c r="K183" s="26">
        <f t="shared" si="64"/>
        <v>30523.457981952004</v>
      </c>
      <c r="L183" s="26">
        <f t="shared" si="64"/>
        <v>31491.853849497606</v>
      </c>
      <c r="M183" s="26">
        <f t="shared" si="64"/>
        <v>31680.904660404478</v>
      </c>
      <c r="N183" s="26">
        <f t="shared" si="64"/>
        <v>31871.379582881291</v>
      </c>
      <c r="O183" s="26">
        <f t="shared" si="64"/>
        <v>32751.52800347751</v>
      </c>
      <c r="P183" s="26">
        <f t="shared" si="64"/>
        <v>33014.048730276561</v>
      </c>
      <c r="Q183" s="26">
        <f t="shared" si="64"/>
        <v>33278.914494127421</v>
      </c>
      <c r="R183" s="26">
        <f t="shared" si="64"/>
        <v>34061.589123616614</v>
      </c>
      <c r="S183" s="26">
        <f t="shared" si="64"/>
        <v>34403.026518358922</v>
      </c>
      <c r="T183" s="26">
        <f t="shared" si="64"/>
        <v>34748.571430631979</v>
      </c>
    </row>
    <row r="184" spans="1:20">
      <c r="A184" s="7" t="str">
        <f>A179</f>
        <v xml:space="preserve">     в ценах 2018 года</v>
      </c>
      <c r="B184" s="6" t="s">
        <v>19</v>
      </c>
      <c r="C184" s="8" t="s">
        <v>20</v>
      </c>
      <c r="D184" s="23">
        <v>26535.599999999999</v>
      </c>
      <c r="E184" s="23">
        <v>26536</v>
      </c>
      <c r="F184" s="23">
        <v>26536</v>
      </c>
      <c r="G184" s="23">
        <v>26589</v>
      </c>
      <c r="H184" s="23">
        <v>26642</v>
      </c>
      <c r="I184" s="23">
        <v>26536</v>
      </c>
      <c r="J184" s="23">
        <v>26642.2</v>
      </c>
      <c r="K184" s="23">
        <v>26748.799999999999</v>
      </c>
      <c r="L184" s="23">
        <v>26536</v>
      </c>
      <c r="M184" s="23">
        <v>26695.3</v>
      </c>
      <c r="N184" s="23">
        <v>26855.8</v>
      </c>
      <c r="O184" s="23">
        <v>26536</v>
      </c>
      <c r="P184" s="23">
        <v>26748.7</v>
      </c>
      <c r="Q184" s="23">
        <v>26963.3</v>
      </c>
      <c r="R184" s="23">
        <v>26536</v>
      </c>
      <c r="S184" s="23">
        <v>26802</v>
      </c>
      <c r="T184" s="23">
        <v>27071.200000000001</v>
      </c>
    </row>
    <row r="185" spans="1:20">
      <c r="A185" s="7" t="s">
        <v>21</v>
      </c>
      <c r="B185" s="6" t="s">
        <v>22</v>
      </c>
      <c r="C185" s="8"/>
      <c r="D185" s="20">
        <v>103.9</v>
      </c>
      <c r="E185" s="20">
        <v>105.3</v>
      </c>
      <c r="F185" s="20">
        <v>104.2</v>
      </c>
      <c r="G185" s="20">
        <v>104.2</v>
      </c>
      <c r="H185" s="20">
        <v>104.2</v>
      </c>
      <c r="I185" s="20">
        <v>104</v>
      </c>
      <c r="J185" s="20">
        <v>104</v>
      </c>
      <c r="K185" s="20">
        <v>104</v>
      </c>
      <c r="L185" s="20">
        <v>104</v>
      </c>
      <c r="M185" s="20">
        <v>104</v>
      </c>
      <c r="N185" s="20">
        <v>104</v>
      </c>
      <c r="O185" s="20">
        <v>104</v>
      </c>
      <c r="P185" s="20">
        <v>104</v>
      </c>
      <c r="Q185" s="20">
        <v>104</v>
      </c>
      <c r="R185" s="20">
        <v>104</v>
      </c>
      <c r="S185" s="20">
        <v>104</v>
      </c>
      <c r="T185" s="20">
        <v>104</v>
      </c>
    </row>
    <row r="186" spans="1:20" ht="26.25" customHeight="1">
      <c r="A186" s="9" t="s">
        <v>23</v>
      </c>
      <c r="B186" s="4" t="s">
        <v>24</v>
      </c>
      <c r="C186" s="8"/>
      <c r="D186" s="5"/>
      <c r="E186" s="26">
        <f>(E184/D184)*100</f>
        <v>100.00150740891482</v>
      </c>
      <c r="F186" s="26">
        <f>(F184/E184)*100</f>
        <v>100</v>
      </c>
      <c r="G186" s="26">
        <f>(G184/E184)*100</f>
        <v>100.19972867048538</v>
      </c>
      <c r="H186" s="26">
        <f t="shared" ref="H186:T186" si="65">(H184/E184)*100</f>
        <v>100.39945734097076</v>
      </c>
      <c r="I186" s="26">
        <f t="shared" si="65"/>
        <v>100</v>
      </c>
      <c r="J186" s="26">
        <f t="shared" si="65"/>
        <v>100.20008274098311</v>
      </c>
      <c r="K186" s="26">
        <f t="shared" si="65"/>
        <v>100.40087080549509</v>
      </c>
      <c r="L186" s="26">
        <f t="shared" si="65"/>
        <v>100</v>
      </c>
      <c r="M186" s="26">
        <f t="shared" si="65"/>
        <v>100.19930786496609</v>
      </c>
      <c r="N186" s="26">
        <f t="shared" si="65"/>
        <v>100.40001794473024</v>
      </c>
      <c r="O186" s="26">
        <f t="shared" si="65"/>
        <v>100</v>
      </c>
      <c r="P186" s="26">
        <f t="shared" si="65"/>
        <v>100.20003521219093</v>
      </c>
      <c r="Q186" s="26">
        <f t="shared" si="65"/>
        <v>100.40028597174539</v>
      </c>
      <c r="R186" s="26">
        <f t="shared" si="65"/>
        <v>100</v>
      </c>
      <c r="S186" s="26">
        <f t="shared" si="65"/>
        <v>100.19926202021033</v>
      </c>
      <c r="T186" s="26">
        <f t="shared" si="65"/>
        <v>100.40017356925897</v>
      </c>
    </row>
    <row r="187" spans="1:20" s="53" customFormat="1" ht="78.75">
      <c r="A187" s="32" t="s">
        <v>64</v>
      </c>
      <c r="B187" s="79"/>
      <c r="C187" s="80"/>
      <c r="D187" s="80"/>
      <c r="E187" s="80"/>
      <c r="F187" s="80"/>
      <c r="G187" s="80"/>
      <c r="H187" s="80"/>
      <c r="I187" s="80"/>
      <c r="J187" s="80"/>
      <c r="K187" s="80"/>
      <c r="L187" s="80"/>
      <c r="M187" s="80"/>
      <c r="N187" s="80"/>
      <c r="O187" s="80"/>
      <c r="P187" s="80"/>
      <c r="Q187" s="80"/>
      <c r="R187" s="80"/>
      <c r="S187" s="80"/>
      <c r="T187" s="80"/>
    </row>
    <row r="188" spans="1:20" s="53" customFormat="1">
      <c r="A188" s="5" t="s">
        <v>18</v>
      </c>
      <c r="B188" s="6" t="s">
        <v>19</v>
      </c>
      <c r="C188" s="46">
        <f>SUM(C194,C199)</f>
        <v>14403</v>
      </c>
      <c r="D188" s="46">
        <f t="shared" ref="D188:T189" si="66">SUM(D194,D199)</f>
        <v>13522</v>
      </c>
      <c r="E188" s="46">
        <f t="shared" si="66"/>
        <v>13869.96</v>
      </c>
      <c r="F188" s="46">
        <f t="shared" si="66"/>
        <v>14721.738719999996</v>
      </c>
      <c r="G188" s="46">
        <f t="shared" si="66"/>
        <v>14784.894107999999</v>
      </c>
      <c r="H188" s="46">
        <f t="shared" si="66"/>
        <v>14813.205143999996</v>
      </c>
      <c r="I188" s="46">
        <f t="shared" si="66"/>
        <v>15463.487863199995</v>
      </c>
      <c r="J188" s="46">
        <f t="shared" si="66"/>
        <v>15684.313943999996</v>
      </c>
      <c r="K188" s="46">
        <f t="shared" si="66"/>
        <v>15790.763439359998</v>
      </c>
      <c r="L188" s="46">
        <f t="shared" si="66"/>
        <v>16243.377634099197</v>
      </c>
      <c r="M188" s="46">
        <f t="shared" si="66"/>
        <v>16637.920231795193</v>
      </c>
      <c r="N188" s="46">
        <f t="shared" si="66"/>
        <v>16832.95382635776</v>
      </c>
      <c r="O188" s="46">
        <f t="shared" si="66"/>
        <v>16893.112739463166</v>
      </c>
      <c r="P188" s="46">
        <f t="shared" si="66"/>
        <v>17476.508156937514</v>
      </c>
      <c r="Q188" s="46">
        <f t="shared" si="66"/>
        <v>17856.456211736066</v>
      </c>
      <c r="R188" s="46">
        <f t="shared" si="66"/>
        <v>17568.837249041695</v>
      </c>
      <c r="S188" s="46">
        <f t="shared" si="66"/>
        <v>18357.345823371503</v>
      </c>
      <c r="T188" s="46">
        <f t="shared" si="66"/>
        <v>18942.039580427063</v>
      </c>
    </row>
    <row r="189" spans="1:20" s="53" customFormat="1">
      <c r="A189" s="7" t="str">
        <f>A184</f>
        <v xml:space="preserve">     в ценах 2018 года</v>
      </c>
      <c r="B189" s="6" t="s">
        <v>19</v>
      </c>
      <c r="C189" s="25" t="s">
        <v>20</v>
      </c>
      <c r="D189" s="46">
        <f t="shared" si="66"/>
        <v>13522</v>
      </c>
      <c r="E189" s="46">
        <f t="shared" si="66"/>
        <v>13260</v>
      </c>
      <c r="F189" s="46">
        <f t="shared" si="66"/>
        <v>13520</v>
      </c>
      <c r="G189" s="46">
        <f t="shared" si="66"/>
        <v>13578</v>
      </c>
      <c r="H189" s="46">
        <f t="shared" si="66"/>
        <v>13604</v>
      </c>
      <c r="I189" s="46">
        <f t="shared" si="66"/>
        <v>13655</v>
      </c>
      <c r="J189" s="46">
        <f t="shared" si="66"/>
        <v>13850</v>
      </c>
      <c r="K189" s="46">
        <f t="shared" si="66"/>
        <v>13944</v>
      </c>
      <c r="L189" s="46">
        <f t="shared" si="66"/>
        <v>13792</v>
      </c>
      <c r="M189" s="46">
        <f t="shared" si="66"/>
        <v>14127</v>
      </c>
      <c r="N189" s="46">
        <f t="shared" si="66"/>
        <v>14292.6</v>
      </c>
      <c r="O189" s="46">
        <f t="shared" si="66"/>
        <v>13792</v>
      </c>
      <c r="P189" s="46">
        <f t="shared" si="66"/>
        <v>14268.3</v>
      </c>
      <c r="Q189" s="46">
        <f t="shared" si="66"/>
        <v>14578.5</v>
      </c>
      <c r="R189" s="46">
        <f t="shared" si="66"/>
        <v>13792</v>
      </c>
      <c r="S189" s="46">
        <f t="shared" si="66"/>
        <v>14411</v>
      </c>
      <c r="T189" s="46">
        <f t="shared" si="66"/>
        <v>14870</v>
      </c>
    </row>
    <row r="190" spans="1:20" s="53" customFormat="1">
      <c r="A190" s="7" t="s">
        <v>21</v>
      </c>
      <c r="B190" s="6" t="s">
        <v>22</v>
      </c>
      <c r="C190" s="8"/>
      <c r="D190" s="20">
        <v>110.1</v>
      </c>
      <c r="E190" s="20">
        <v>104.6</v>
      </c>
      <c r="F190" s="20">
        <v>104.1</v>
      </c>
      <c r="G190" s="20">
        <v>104.1</v>
      </c>
      <c r="H190" s="20">
        <v>104.1</v>
      </c>
      <c r="I190" s="20">
        <v>104</v>
      </c>
      <c r="J190" s="20">
        <v>104</v>
      </c>
      <c r="K190" s="20">
        <v>104</v>
      </c>
      <c r="L190" s="20">
        <v>104</v>
      </c>
      <c r="M190" s="20">
        <v>104</v>
      </c>
      <c r="N190" s="20">
        <v>104</v>
      </c>
      <c r="O190" s="20">
        <v>104</v>
      </c>
      <c r="P190" s="20">
        <v>104</v>
      </c>
      <c r="Q190" s="20">
        <v>104</v>
      </c>
      <c r="R190" s="20">
        <v>104</v>
      </c>
      <c r="S190" s="20">
        <v>104</v>
      </c>
      <c r="T190" s="20">
        <v>104</v>
      </c>
    </row>
    <row r="191" spans="1:20" s="53" customFormat="1" ht="38.25">
      <c r="A191" s="18" t="s">
        <v>28</v>
      </c>
      <c r="B191" s="4" t="s">
        <v>24</v>
      </c>
      <c r="C191" s="8"/>
      <c r="D191" s="5"/>
      <c r="E191" s="26">
        <f>(E189/D189)*100</f>
        <v>98.06241680224818</v>
      </c>
      <c r="F191" s="26">
        <f>(F189/E189)*100</f>
        <v>101.96078431372548</v>
      </c>
      <c r="G191" s="26">
        <f>(G189/E189)*100</f>
        <v>102.39819004524887</v>
      </c>
      <c r="H191" s="26">
        <f t="shared" ref="H191:T191" si="67">(H189/E189)*100</f>
        <v>102.59426847662141</v>
      </c>
      <c r="I191" s="26">
        <f t="shared" si="67"/>
        <v>100.99852071005917</v>
      </c>
      <c r="J191" s="26">
        <f t="shared" si="67"/>
        <v>102.00324053616143</v>
      </c>
      <c r="K191" s="26">
        <f t="shared" si="67"/>
        <v>102.49926492208175</v>
      </c>
      <c r="L191" s="26">
        <f t="shared" si="67"/>
        <v>101.00329549615526</v>
      </c>
      <c r="M191" s="26">
        <f t="shared" si="67"/>
        <v>102</v>
      </c>
      <c r="N191" s="26">
        <f t="shared" si="67"/>
        <v>102.50000000000001</v>
      </c>
      <c r="O191" s="26">
        <f t="shared" si="67"/>
        <v>100</v>
      </c>
      <c r="P191" s="26">
        <f t="shared" si="67"/>
        <v>101.00021235931196</v>
      </c>
      <c r="Q191" s="26">
        <f t="shared" si="67"/>
        <v>102.00033583812602</v>
      </c>
      <c r="R191" s="26">
        <f t="shared" si="67"/>
        <v>100</v>
      </c>
      <c r="S191" s="26">
        <f t="shared" si="67"/>
        <v>101.00011914523806</v>
      </c>
      <c r="T191" s="26">
        <f t="shared" si="67"/>
        <v>101.99951984086155</v>
      </c>
    </row>
    <row r="192" spans="1:20">
      <c r="A192" s="10" t="s">
        <v>25</v>
      </c>
      <c r="B192" s="21"/>
      <c r="C192" s="34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</row>
    <row r="193" spans="1:20" s="53" customFormat="1" ht="31.5">
      <c r="A193" s="28" t="s">
        <v>65</v>
      </c>
      <c r="B193" s="79"/>
      <c r="C193" s="80"/>
      <c r="D193" s="80"/>
      <c r="E193" s="80"/>
      <c r="F193" s="80"/>
      <c r="G193" s="80"/>
      <c r="H193" s="80"/>
      <c r="I193" s="80"/>
      <c r="J193" s="80"/>
      <c r="K193" s="80"/>
      <c r="L193" s="80"/>
      <c r="M193" s="80"/>
      <c r="N193" s="80"/>
      <c r="O193" s="80"/>
      <c r="P193" s="80"/>
      <c r="Q193" s="80"/>
      <c r="R193" s="80"/>
      <c r="S193" s="80"/>
      <c r="T193" s="80"/>
    </row>
    <row r="194" spans="1:20" s="53" customFormat="1">
      <c r="A194" s="5" t="s">
        <v>18</v>
      </c>
      <c r="B194" s="6" t="s">
        <v>19</v>
      </c>
      <c r="C194" s="23">
        <v>14403</v>
      </c>
      <c r="D194" s="23">
        <v>13522</v>
      </c>
      <c r="E194" s="26">
        <f>PRODUCT(D194,E197,E196)/10000</f>
        <v>13869.96</v>
      </c>
      <c r="F194" s="26">
        <f>PRODUCT(E194,F197,F196)/10000</f>
        <v>14721.738719999996</v>
      </c>
      <c r="G194" s="26">
        <f>PRODUCT(E194,G197,G196)/10000</f>
        <v>14784.894107999999</v>
      </c>
      <c r="H194" s="26">
        <f t="shared" ref="H194:T194" si="68">PRODUCT(E194,H197,H196)/10000</f>
        <v>14813.205143999996</v>
      </c>
      <c r="I194" s="26">
        <f t="shared" si="68"/>
        <v>15463.487863199995</v>
      </c>
      <c r="J194" s="26">
        <f t="shared" si="68"/>
        <v>15684.313943999996</v>
      </c>
      <c r="K194" s="26">
        <f t="shared" si="68"/>
        <v>15790.763439359998</v>
      </c>
      <c r="L194" s="26">
        <f t="shared" si="68"/>
        <v>16243.377634099197</v>
      </c>
      <c r="M194" s="26">
        <f t="shared" si="68"/>
        <v>16637.920231795193</v>
      </c>
      <c r="N194" s="26">
        <f t="shared" si="68"/>
        <v>16832.95382635776</v>
      </c>
      <c r="O194" s="26">
        <f t="shared" si="68"/>
        <v>16893.112739463166</v>
      </c>
      <c r="P194" s="26">
        <f t="shared" si="68"/>
        <v>17476.508156937514</v>
      </c>
      <c r="Q194" s="26">
        <f t="shared" si="68"/>
        <v>17856.456211736066</v>
      </c>
      <c r="R194" s="26">
        <f t="shared" si="68"/>
        <v>17568.837249041695</v>
      </c>
      <c r="S194" s="26">
        <f t="shared" si="68"/>
        <v>18357.345823371503</v>
      </c>
      <c r="T194" s="26">
        <f t="shared" si="68"/>
        <v>18942.039580427063</v>
      </c>
    </row>
    <row r="195" spans="1:20" s="53" customFormat="1">
      <c r="A195" s="7" t="str">
        <f>A189</f>
        <v xml:space="preserve">     в ценах 2018 года</v>
      </c>
      <c r="B195" s="6" t="s">
        <v>19</v>
      </c>
      <c r="C195" s="8" t="s">
        <v>20</v>
      </c>
      <c r="D195" s="23">
        <v>13522</v>
      </c>
      <c r="E195" s="23">
        <v>13260</v>
      </c>
      <c r="F195" s="23">
        <v>13520</v>
      </c>
      <c r="G195" s="23">
        <v>13578</v>
      </c>
      <c r="H195" s="23">
        <v>13604</v>
      </c>
      <c r="I195" s="23">
        <v>13655</v>
      </c>
      <c r="J195" s="23">
        <v>13850</v>
      </c>
      <c r="K195" s="23">
        <v>13944</v>
      </c>
      <c r="L195" s="23">
        <v>13792</v>
      </c>
      <c r="M195" s="23">
        <v>14127</v>
      </c>
      <c r="N195" s="23">
        <v>14292.6</v>
      </c>
      <c r="O195" s="23">
        <v>13792</v>
      </c>
      <c r="P195" s="23">
        <v>14268.3</v>
      </c>
      <c r="Q195" s="23">
        <v>14578.5</v>
      </c>
      <c r="R195" s="23">
        <v>13792</v>
      </c>
      <c r="S195" s="23">
        <v>14411</v>
      </c>
      <c r="T195" s="23">
        <v>14870</v>
      </c>
    </row>
    <row r="196" spans="1:20" s="53" customFormat="1">
      <c r="A196" s="7" t="s">
        <v>21</v>
      </c>
      <c r="B196" s="6" t="s">
        <v>22</v>
      </c>
      <c r="C196" s="8"/>
      <c r="D196" s="20">
        <v>110.1</v>
      </c>
      <c r="E196" s="20">
        <v>104.6</v>
      </c>
      <c r="F196" s="20">
        <v>104.1</v>
      </c>
      <c r="G196" s="20">
        <v>104.1</v>
      </c>
      <c r="H196" s="20">
        <v>104.1</v>
      </c>
      <c r="I196" s="20">
        <v>104</v>
      </c>
      <c r="J196" s="20">
        <v>104</v>
      </c>
      <c r="K196" s="20">
        <v>104</v>
      </c>
      <c r="L196" s="20">
        <v>104</v>
      </c>
      <c r="M196" s="20">
        <v>104</v>
      </c>
      <c r="N196" s="20">
        <v>104</v>
      </c>
      <c r="O196" s="20">
        <v>104</v>
      </c>
      <c r="P196" s="20">
        <v>104</v>
      </c>
      <c r="Q196" s="20">
        <v>104</v>
      </c>
      <c r="R196" s="20">
        <v>104</v>
      </c>
      <c r="S196" s="20">
        <v>104</v>
      </c>
      <c r="T196" s="20">
        <v>104</v>
      </c>
    </row>
    <row r="197" spans="1:20" s="53" customFormat="1" ht="38.25">
      <c r="A197" s="18" t="s">
        <v>28</v>
      </c>
      <c r="B197" s="4" t="s">
        <v>24</v>
      </c>
      <c r="C197" s="8"/>
      <c r="D197" s="5"/>
      <c r="E197" s="25">
        <f>(E195/D195)*100</f>
        <v>98.06241680224818</v>
      </c>
      <c r="F197" s="26">
        <f>(F195/E195)*100</f>
        <v>101.96078431372548</v>
      </c>
      <c r="G197" s="26">
        <f>(G195/E195)*100</f>
        <v>102.39819004524887</v>
      </c>
      <c r="H197" s="26">
        <f t="shared" ref="H197:T197" si="69">(H195/E195)*100</f>
        <v>102.59426847662141</v>
      </c>
      <c r="I197" s="26">
        <f t="shared" si="69"/>
        <v>100.99852071005917</v>
      </c>
      <c r="J197" s="26">
        <f t="shared" si="69"/>
        <v>102.00324053616143</v>
      </c>
      <c r="K197" s="26">
        <f t="shared" si="69"/>
        <v>102.49926492208175</v>
      </c>
      <c r="L197" s="26">
        <f t="shared" si="69"/>
        <v>101.00329549615526</v>
      </c>
      <c r="M197" s="26">
        <f t="shared" si="69"/>
        <v>102</v>
      </c>
      <c r="N197" s="26">
        <f t="shared" si="69"/>
        <v>102.50000000000001</v>
      </c>
      <c r="O197" s="26">
        <f t="shared" si="69"/>
        <v>100</v>
      </c>
      <c r="P197" s="26">
        <f t="shared" si="69"/>
        <v>101.00021235931196</v>
      </c>
      <c r="Q197" s="26">
        <f t="shared" si="69"/>
        <v>102.00033583812602</v>
      </c>
      <c r="R197" s="26">
        <f t="shared" si="69"/>
        <v>100</v>
      </c>
      <c r="S197" s="26">
        <f t="shared" si="69"/>
        <v>101.00011914523806</v>
      </c>
      <c r="T197" s="26">
        <f t="shared" si="69"/>
        <v>101.99951984086155</v>
      </c>
    </row>
    <row r="198" spans="1:20">
      <c r="A198" s="27" t="s">
        <v>66</v>
      </c>
      <c r="B198" s="79"/>
      <c r="C198" s="80"/>
      <c r="D198" s="80"/>
      <c r="E198" s="80"/>
      <c r="F198" s="80"/>
      <c r="G198" s="80"/>
      <c r="H198" s="80"/>
      <c r="I198" s="80"/>
      <c r="J198" s="80"/>
      <c r="K198" s="80"/>
      <c r="L198" s="80"/>
      <c r="M198" s="80"/>
      <c r="N198" s="80"/>
      <c r="O198" s="80"/>
      <c r="P198" s="80"/>
      <c r="Q198" s="80"/>
      <c r="R198" s="80"/>
      <c r="S198" s="80"/>
      <c r="T198" s="80"/>
    </row>
    <row r="199" spans="1:20">
      <c r="A199" s="5" t="s">
        <v>18</v>
      </c>
      <c r="B199" s="6" t="s">
        <v>19</v>
      </c>
      <c r="C199" s="23">
        <v>0</v>
      </c>
      <c r="D199" s="23">
        <v>0</v>
      </c>
      <c r="E199" s="26">
        <v>0</v>
      </c>
      <c r="F199" s="26">
        <f>PRODUCT(E199,F202,F201)/10000</f>
        <v>0</v>
      </c>
      <c r="G199" s="26">
        <f>PRODUCT(E199,G202,G201)/10000</f>
        <v>0</v>
      </c>
      <c r="H199" s="26">
        <f t="shared" ref="H199:T199" si="70">PRODUCT(E199,H202,H201)/10000</f>
        <v>0</v>
      </c>
      <c r="I199" s="26">
        <f t="shared" si="70"/>
        <v>0</v>
      </c>
      <c r="J199" s="26">
        <f t="shared" si="70"/>
        <v>0</v>
      </c>
      <c r="K199" s="26">
        <f t="shared" si="70"/>
        <v>0</v>
      </c>
      <c r="L199" s="26">
        <f t="shared" si="70"/>
        <v>0</v>
      </c>
      <c r="M199" s="26">
        <f t="shared" si="70"/>
        <v>0</v>
      </c>
      <c r="N199" s="26">
        <f t="shared" si="70"/>
        <v>0</v>
      </c>
      <c r="O199" s="26">
        <f t="shared" si="70"/>
        <v>0</v>
      </c>
      <c r="P199" s="26">
        <f t="shared" si="70"/>
        <v>0</v>
      </c>
      <c r="Q199" s="26">
        <f t="shared" si="70"/>
        <v>0</v>
      </c>
      <c r="R199" s="26">
        <f t="shared" si="70"/>
        <v>0</v>
      </c>
      <c r="S199" s="26">
        <f t="shared" si="70"/>
        <v>0</v>
      </c>
      <c r="T199" s="26">
        <f t="shared" si="70"/>
        <v>0</v>
      </c>
    </row>
    <row r="200" spans="1:20">
      <c r="A200" s="7" t="str">
        <f>A195</f>
        <v xml:space="preserve">     в ценах 2018 года</v>
      </c>
      <c r="B200" s="6" t="s">
        <v>19</v>
      </c>
      <c r="C200" s="8" t="s">
        <v>20</v>
      </c>
      <c r="D200" s="23">
        <v>0</v>
      </c>
      <c r="E200" s="23">
        <v>0</v>
      </c>
      <c r="F200" s="23">
        <v>0</v>
      </c>
      <c r="G200" s="23">
        <v>0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</row>
    <row r="201" spans="1:20">
      <c r="A201" s="7" t="s">
        <v>21</v>
      </c>
      <c r="B201" s="6" t="s">
        <v>22</v>
      </c>
      <c r="C201" s="8"/>
      <c r="D201" s="20">
        <v>110.1</v>
      </c>
      <c r="E201" s="20">
        <v>104.6</v>
      </c>
      <c r="F201" s="20">
        <v>104.1</v>
      </c>
      <c r="G201" s="20">
        <v>104.1</v>
      </c>
      <c r="H201" s="20">
        <v>104.1</v>
      </c>
      <c r="I201" s="20">
        <v>104</v>
      </c>
      <c r="J201" s="20">
        <v>104</v>
      </c>
      <c r="K201" s="20">
        <v>104</v>
      </c>
      <c r="L201" s="20">
        <v>104</v>
      </c>
      <c r="M201" s="20">
        <v>104</v>
      </c>
      <c r="N201" s="20">
        <v>104</v>
      </c>
      <c r="O201" s="20">
        <v>104</v>
      </c>
      <c r="P201" s="20">
        <v>104</v>
      </c>
      <c r="Q201" s="20">
        <v>104</v>
      </c>
      <c r="R201" s="20">
        <v>104</v>
      </c>
      <c r="S201" s="20">
        <v>104</v>
      </c>
      <c r="T201" s="20">
        <v>104</v>
      </c>
    </row>
    <row r="202" spans="1:20" ht="26.25" customHeight="1">
      <c r="A202" s="9" t="s">
        <v>23</v>
      </c>
      <c r="B202" s="4" t="s">
        <v>24</v>
      </c>
      <c r="C202" s="8"/>
      <c r="D202" s="5"/>
      <c r="E202" s="25">
        <v>0</v>
      </c>
      <c r="F202" s="26">
        <v>0</v>
      </c>
      <c r="G202" s="26">
        <v>0</v>
      </c>
      <c r="H202" s="26">
        <v>0</v>
      </c>
      <c r="I202" s="26">
        <v>0</v>
      </c>
      <c r="J202" s="26">
        <v>0</v>
      </c>
      <c r="K202" s="26">
        <v>0</v>
      </c>
      <c r="L202" s="26">
        <v>0</v>
      </c>
      <c r="M202" s="26">
        <v>0</v>
      </c>
      <c r="N202" s="26">
        <v>0</v>
      </c>
      <c r="O202" s="26">
        <v>0</v>
      </c>
      <c r="P202" s="26">
        <v>0</v>
      </c>
      <c r="Q202" s="26">
        <v>0</v>
      </c>
      <c r="R202" s="26">
        <v>0</v>
      </c>
      <c r="S202" s="26">
        <v>0</v>
      </c>
      <c r="T202" s="26">
        <v>0</v>
      </c>
    </row>
    <row r="203" spans="1:20" ht="31.5">
      <c r="A203" s="13" t="s">
        <v>31</v>
      </c>
      <c r="B203" s="79"/>
      <c r="C203" s="80"/>
      <c r="D203" s="80"/>
      <c r="E203" s="80"/>
      <c r="F203" s="80"/>
      <c r="G203" s="80"/>
      <c r="H203" s="80"/>
      <c r="I203" s="80"/>
      <c r="J203" s="80"/>
      <c r="K203" s="80"/>
      <c r="L203" s="80"/>
      <c r="M203" s="80"/>
      <c r="N203" s="80"/>
      <c r="O203" s="80"/>
      <c r="P203" s="80"/>
      <c r="Q203" s="80"/>
      <c r="R203" s="80"/>
      <c r="S203" s="80"/>
      <c r="T203" s="80"/>
    </row>
    <row r="204" spans="1:20">
      <c r="A204" s="27" t="s">
        <v>67</v>
      </c>
      <c r="B204" s="27" t="s">
        <v>32</v>
      </c>
      <c r="C204" s="37">
        <f>SUM(C205,C206,C207,C208,C209,C210,C211,C212,C213)</f>
        <v>71.900000000000006</v>
      </c>
      <c r="D204" s="37">
        <f t="shared" ref="D204:T204" si="71">SUM(D205,D206,D207,D208,D209,D210,D211,D212,D213)</f>
        <v>100.95</v>
      </c>
      <c r="E204" s="37">
        <f t="shared" si="71"/>
        <v>97.999999999999986</v>
      </c>
      <c r="F204" s="37">
        <f t="shared" si="71"/>
        <v>96.8</v>
      </c>
      <c r="G204" s="37">
        <f t="shared" si="71"/>
        <v>98.5</v>
      </c>
      <c r="H204" s="37">
        <f t="shared" si="71"/>
        <v>99.299999999999983</v>
      </c>
      <c r="I204" s="37">
        <f t="shared" si="71"/>
        <v>97.35</v>
      </c>
      <c r="J204" s="37">
        <f t="shared" si="71"/>
        <v>99.22</v>
      </c>
      <c r="K204" s="37">
        <f t="shared" si="71"/>
        <v>100.13</v>
      </c>
      <c r="L204" s="37">
        <f t="shared" si="71"/>
        <v>98.149999999999991</v>
      </c>
      <c r="M204" s="37">
        <f t="shared" si="71"/>
        <v>100.21999999999998</v>
      </c>
      <c r="N204" s="37">
        <f t="shared" si="71"/>
        <v>101.22999999999999</v>
      </c>
      <c r="O204" s="37">
        <f t="shared" si="71"/>
        <v>98.75</v>
      </c>
      <c r="P204" s="37">
        <f t="shared" si="71"/>
        <v>101.32000000000001</v>
      </c>
      <c r="Q204" s="37">
        <f t="shared" si="71"/>
        <v>102.63</v>
      </c>
      <c r="R204" s="37">
        <f t="shared" si="71"/>
        <v>99.350000000000009</v>
      </c>
      <c r="S204" s="37">
        <f t="shared" si="71"/>
        <v>102.52000000000001</v>
      </c>
      <c r="T204" s="37">
        <f t="shared" si="71"/>
        <v>103.93</v>
      </c>
    </row>
    <row r="205" spans="1:20">
      <c r="A205" s="5" t="s">
        <v>68</v>
      </c>
      <c r="B205" s="20" t="s">
        <v>33</v>
      </c>
      <c r="C205" s="36">
        <v>0</v>
      </c>
      <c r="D205" s="36">
        <v>0</v>
      </c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</row>
    <row r="206" spans="1:20" s="53" customFormat="1">
      <c r="A206" s="5" t="s">
        <v>69</v>
      </c>
      <c r="B206" s="20" t="s">
        <v>33</v>
      </c>
      <c r="C206" s="36">
        <v>25.5</v>
      </c>
      <c r="D206" s="36">
        <v>30.8</v>
      </c>
      <c r="E206" s="36">
        <v>30.8</v>
      </c>
      <c r="F206" s="36">
        <v>30.8</v>
      </c>
      <c r="G206" s="36">
        <v>31</v>
      </c>
      <c r="H206" s="36">
        <v>31.2</v>
      </c>
      <c r="I206" s="36">
        <v>30.8</v>
      </c>
      <c r="J206" s="36">
        <v>31</v>
      </c>
      <c r="K206" s="36">
        <v>31.2</v>
      </c>
      <c r="L206" s="36">
        <v>30.8</v>
      </c>
      <c r="M206" s="36">
        <v>31</v>
      </c>
      <c r="N206" s="36">
        <v>31.2</v>
      </c>
      <c r="O206" s="36">
        <v>30.8</v>
      </c>
      <c r="P206" s="36">
        <v>31</v>
      </c>
      <c r="Q206" s="36">
        <v>31.2</v>
      </c>
      <c r="R206" s="36">
        <v>30.8</v>
      </c>
      <c r="S206" s="36">
        <v>31</v>
      </c>
      <c r="T206" s="36">
        <v>31.2</v>
      </c>
    </row>
    <row r="207" spans="1:20" s="53" customFormat="1">
      <c r="A207" s="5" t="s">
        <v>70</v>
      </c>
      <c r="B207" s="20" t="s">
        <v>33</v>
      </c>
      <c r="C207" s="36">
        <v>14.9</v>
      </c>
      <c r="D207" s="36">
        <v>20.9</v>
      </c>
      <c r="E207" s="36">
        <v>16</v>
      </c>
      <c r="F207" s="36">
        <v>16</v>
      </c>
      <c r="G207" s="36">
        <v>16.3</v>
      </c>
      <c r="H207" s="36">
        <v>16.399999999999999</v>
      </c>
      <c r="I207" s="36">
        <v>16</v>
      </c>
      <c r="J207" s="36">
        <v>16.3</v>
      </c>
      <c r="K207" s="36">
        <v>16.399999999999999</v>
      </c>
      <c r="L207" s="36">
        <v>16.2</v>
      </c>
      <c r="M207" s="36">
        <v>16.399999999999999</v>
      </c>
      <c r="N207" s="36">
        <v>16.600000000000001</v>
      </c>
      <c r="O207" s="36">
        <v>16.399999999999999</v>
      </c>
      <c r="P207" s="36">
        <v>16.600000000000001</v>
      </c>
      <c r="Q207" s="36">
        <v>16.8</v>
      </c>
      <c r="R207" s="36">
        <v>16.600000000000001</v>
      </c>
      <c r="S207" s="36">
        <v>16.8</v>
      </c>
      <c r="T207" s="36">
        <v>17</v>
      </c>
    </row>
    <row r="208" spans="1:20" s="53" customFormat="1">
      <c r="A208" s="5" t="s">
        <v>71</v>
      </c>
      <c r="B208" s="20" t="s">
        <v>33</v>
      </c>
      <c r="C208" s="36">
        <v>6.7</v>
      </c>
      <c r="D208" s="36">
        <v>9</v>
      </c>
      <c r="E208" s="36">
        <v>9</v>
      </c>
      <c r="F208" s="36">
        <v>9</v>
      </c>
      <c r="G208" s="36">
        <v>9.1999999999999993</v>
      </c>
      <c r="H208" s="36">
        <v>9.3000000000000007</v>
      </c>
      <c r="I208" s="36">
        <v>9</v>
      </c>
      <c r="J208" s="36">
        <v>9.1999999999999993</v>
      </c>
      <c r="K208" s="36">
        <v>9.3000000000000007</v>
      </c>
      <c r="L208" s="36">
        <v>9</v>
      </c>
      <c r="M208" s="36">
        <v>9.1999999999999993</v>
      </c>
      <c r="N208" s="36">
        <v>9.3000000000000007</v>
      </c>
      <c r="O208" s="36">
        <v>9.1</v>
      </c>
      <c r="P208" s="36">
        <v>9.3000000000000007</v>
      </c>
      <c r="Q208" s="36">
        <v>9.4</v>
      </c>
      <c r="R208" s="36">
        <v>9.1999999999999993</v>
      </c>
      <c r="S208" s="36">
        <v>9.3000000000000007</v>
      </c>
      <c r="T208" s="36">
        <v>9.4</v>
      </c>
    </row>
    <row r="209" spans="1:20" s="53" customFormat="1">
      <c r="A209" s="5" t="s">
        <v>72</v>
      </c>
      <c r="B209" s="20" t="s">
        <v>33</v>
      </c>
      <c r="C209" s="36">
        <v>7.7</v>
      </c>
      <c r="D209" s="36">
        <v>9.8000000000000007</v>
      </c>
      <c r="E209" s="36">
        <v>10</v>
      </c>
      <c r="F209" s="36">
        <v>9</v>
      </c>
      <c r="G209" s="36">
        <v>9.6999999999999993</v>
      </c>
      <c r="H209" s="36">
        <v>9.9</v>
      </c>
      <c r="I209" s="36">
        <v>9.6999999999999993</v>
      </c>
      <c r="J209" s="36">
        <v>10.3</v>
      </c>
      <c r="K209" s="36">
        <v>10.5</v>
      </c>
      <c r="L209" s="36">
        <v>10.3</v>
      </c>
      <c r="M209" s="36">
        <v>10.6</v>
      </c>
      <c r="N209" s="36">
        <v>10.8</v>
      </c>
      <c r="O209" s="36">
        <v>10.6</v>
      </c>
      <c r="P209" s="36">
        <v>10.9</v>
      </c>
      <c r="Q209" s="36">
        <v>11.2</v>
      </c>
      <c r="R209" s="36">
        <v>10.7</v>
      </c>
      <c r="S209" s="36">
        <v>11.4</v>
      </c>
      <c r="T209" s="36">
        <v>11.6</v>
      </c>
    </row>
    <row r="210" spans="1:20" s="53" customFormat="1">
      <c r="A210" s="5" t="s">
        <v>73</v>
      </c>
      <c r="B210" s="20" t="s">
        <v>33</v>
      </c>
      <c r="C210" s="36">
        <v>0</v>
      </c>
      <c r="D210" s="36">
        <v>4.3499999999999996</v>
      </c>
      <c r="E210" s="36">
        <v>4.3499999999999996</v>
      </c>
      <c r="F210" s="36">
        <v>4.3</v>
      </c>
      <c r="G210" s="36">
        <v>4.3499999999999996</v>
      </c>
      <c r="H210" s="36">
        <v>4.3499999999999996</v>
      </c>
      <c r="I210" s="36">
        <v>4.3499999999999996</v>
      </c>
      <c r="J210" s="36">
        <v>4.3499999999999996</v>
      </c>
      <c r="K210" s="36">
        <v>4.3499999999999996</v>
      </c>
      <c r="L210" s="36">
        <v>4.3499999999999996</v>
      </c>
      <c r="M210" s="36">
        <v>4.3499999999999996</v>
      </c>
      <c r="N210" s="36">
        <v>4.3499999999999996</v>
      </c>
      <c r="O210" s="36">
        <v>4.3499999999999996</v>
      </c>
      <c r="P210" s="36">
        <v>4.3499999999999996</v>
      </c>
      <c r="Q210" s="36">
        <v>4.3499999999999996</v>
      </c>
      <c r="R210" s="36">
        <v>4.3499999999999996</v>
      </c>
      <c r="S210" s="36">
        <v>4.3499999999999996</v>
      </c>
      <c r="T210" s="36">
        <v>4.3499999999999996</v>
      </c>
    </row>
    <row r="211" spans="1:20" s="53" customFormat="1">
      <c r="A211" s="5" t="s">
        <v>74</v>
      </c>
      <c r="B211" s="20" t="s">
        <v>33</v>
      </c>
      <c r="C211" s="36">
        <v>0.7</v>
      </c>
      <c r="D211" s="36">
        <v>0.7</v>
      </c>
      <c r="E211" s="36">
        <v>0.85</v>
      </c>
      <c r="F211" s="36">
        <v>0.8</v>
      </c>
      <c r="G211" s="36">
        <v>0.85</v>
      </c>
      <c r="H211" s="36">
        <v>0.85</v>
      </c>
      <c r="I211" s="36">
        <v>0.6</v>
      </c>
      <c r="J211" s="36">
        <v>0.67</v>
      </c>
      <c r="K211" s="36">
        <v>0.68</v>
      </c>
      <c r="L211" s="36">
        <v>0.6</v>
      </c>
      <c r="M211" s="36">
        <v>0.67</v>
      </c>
      <c r="N211" s="36">
        <v>0.68</v>
      </c>
      <c r="O211" s="36">
        <v>0.6</v>
      </c>
      <c r="P211" s="36">
        <v>0.67</v>
      </c>
      <c r="Q211" s="36">
        <v>0.68</v>
      </c>
      <c r="R211" s="36">
        <v>0.6</v>
      </c>
      <c r="S211" s="36">
        <v>0.67</v>
      </c>
      <c r="T211" s="36">
        <v>0.68</v>
      </c>
    </row>
    <row r="212" spans="1:20" s="53" customFormat="1">
      <c r="A212" s="5" t="s">
        <v>75</v>
      </c>
      <c r="B212" s="20" t="s">
        <v>33</v>
      </c>
      <c r="C212" s="36">
        <v>11.6</v>
      </c>
      <c r="D212" s="36">
        <v>17.2</v>
      </c>
      <c r="E212" s="36">
        <v>19</v>
      </c>
      <c r="F212" s="36">
        <v>19</v>
      </c>
      <c r="G212" s="36">
        <v>19.100000000000001</v>
      </c>
      <c r="H212" s="36">
        <v>19.2</v>
      </c>
      <c r="I212" s="36">
        <v>19</v>
      </c>
      <c r="J212" s="36">
        <v>19.399999999999999</v>
      </c>
      <c r="K212" s="36">
        <v>19.600000000000001</v>
      </c>
      <c r="L212" s="36">
        <v>19</v>
      </c>
      <c r="M212" s="36">
        <v>19.8</v>
      </c>
      <c r="N212" s="36">
        <v>20</v>
      </c>
      <c r="O212" s="36">
        <v>19</v>
      </c>
      <c r="P212" s="36">
        <v>20.2</v>
      </c>
      <c r="Q212" s="36">
        <v>20.6</v>
      </c>
      <c r="R212" s="36">
        <v>19.2</v>
      </c>
      <c r="S212" s="36">
        <v>20.6</v>
      </c>
      <c r="T212" s="36">
        <v>21.2</v>
      </c>
    </row>
    <row r="213" spans="1:20" s="53" customFormat="1">
      <c r="A213" s="5" t="s">
        <v>76</v>
      </c>
      <c r="B213" s="20" t="s">
        <v>33</v>
      </c>
      <c r="C213" s="36">
        <v>4.8</v>
      </c>
      <c r="D213" s="36">
        <v>8.1999999999999993</v>
      </c>
      <c r="E213" s="55">
        <v>8</v>
      </c>
      <c r="F213" s="55">
        <v>7.9</v>
      </c>
      <c r="G213" s="55">
        <v>8</v>
      </c>
      <c r="H213" s="55">
        <v>8.1</v>
      </c>
      <c r="I213" s="55">
        <v>7.9</v>
      </c>
      <c r="J213" s="55">
        <v>8</v>
      </c>
      <c r="K213" s="55">
        <v>8.1</v>
      </c>
      <c r="L213" s="55">
        <v>7.9</v>
      </c>
      <c r="M213" s="55">
        <v>8.1999999999999993</v>
      </c>
      <c r="N213" s="55">
        <v>8.3000000000000007</v>
      </c>
      <c r="O213" s="55">
        <v>7.9</v>
      </c>
      <c r="P213" s="55">
        <v>8.3000000000000007</v>
      </c>
      <c r="Q213" s="55">
        <v>8.4</v>
      </c>
      <c r="R213" s="55">
        <v>7.9</v>
      </c>
      <c r="S213" s="55">
        <v>8.4</v>
      </c>
      <c r="T213" s="55">
        <v>8.5</v>
      </c>
    </row>
    <row r="214" spans="1:20">
      <c r="A214" s="27" t="s">
        <v>77</v>
      </c>
      <c r="B214" s="38" t="s">
        <v>32</v>
      </c>
      <c r="C214" s="37">
        <f t="shared" ref="C214:T214" si="72">SUM(C215,C216,C217,C218,C219,C220,C221,C222,C223)</f>
        <v>57.399999999999991</v>
      </c>
      <c r="D214" s="37">
        <f t="shared" si="72"/>
        <v>79.569999999999993</v>
      </c>
      <c r="E214" s="37">
        <f t="shared" si="72"/>
        <v>76.28</v>
      </c>
      <c r="F214" s="37">
        <f t="shared" si="72"/>
        <v>75.75</v>
      </c>
      <c r="G214" s="37">
        <f t="shared" si="72"/>
        <v>77.429999999999993</v>
      </c>
      <c r="H214" s="37">
        <f t="shared" si="72"/>
        <v>79.05</v>
      </c>
      <c r="I214" s="37">
        <f t="shared" si="72"/>
        <v>76.349999999999994</v>
      </c>
      <c r="J214" s="37">
        <f t="shared" si="72"/>
        <v>78.22999999999999</v>
      </c>
      <c r="K214" s="37">
        <f t="shared" si="72"/>
        <v>79.849999999999994</v>
      </c>
      <c r="L214" s="37">
        <f t="shared" si="72"/>
        <v>76.949999999999989</v>
      </c>
      <c r="M214" s="37">
        <f t="shared" si="72"/>
        <v>78.829999999999984</v>
      </c>
      <c r="N214" s="37">
        <f t="shared" si="72"/>
        <v>80.650000000000006</v>
      </c>
      <c r="O214" s="37">
        <f t="shared" si="72"/>
        <v>77.449999999999989</v>
      </c>
      <c r="P214" s="37">
        <f t="shared" si="72"/>
        <v>79.929999999999993</v>
      </c>
      <c r="Q214" s="37">
        <f t="shared" si="72"/>
        <v>81.750000000000014</v>
      </c>
      <c r="R214" s="37">
        <f t="shared" si="72"/>
        <v>78.650000000000006</v>
      </c>
      <c r="S214" s="37">
        <f t="shared" si="72"/>
        <v>81.13</v>
      </c>
      <c r="T214" s="37">
        <f t="shared" si="72"/>
        <v>83.05</v>
      </c>
    </row>
    <row r="215" spans="1:20" ht="33.75" customHeight="1">
      <c r="A215" s="5" t="s">
        <v>68</v>
      </c>
      <c r="B215" s="20" t="s">
        <v>33</v>
      </c>
      <c r="C215" s="36">
        <v>0</v>
      </c>
      <c r="D215" s="36">
        <v>0</v>
      </c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</row>
    <row r="216" spans="1:20" s="53" customFormat="1" ht="15.75" customHeight="1">
      <c r="A216" s="5" t="s">
        <v>69</v>
      </c>
      <c r="B216" s="20" t="s">
        <v>33</v>
      </c>
      <c r="C216" s="36">
        <v>21.2</v>
      </c>
      <c r="D216" s="36">
        <v>25.2</v>
      </c>
      <c r="E216" s="36">
        <v>25.2</v>
      </c>
      <c r="F216" s="36">
        <v>25.2</v>
      </c>
      <c r="G216" s="36">
        <v>25.3</v>
      </c>
      <c r="H216" s="36">
        <v>25.4</v>
      </c>
      <c r="I216" s="36">
        <v>25.2</v>
      </c>
      <c r="J216" s="36">
        <v>25.4</v>
      </c>
      <c r="K216" s="36">
        <v>25.5</v>
      </c>
      <c r="L216" s="36">
        <v>25.2</v>
      </c>
      <c r="M216" s="36">
        <v>25.4</v>
      </c>
      <c r="N216" s="36">
        <v>25.5</v>
      </c>
      <c r="O216" s="36">
        <v>25.2</v>
      </c>
      <c r="P216" s="36">
        <v>25.5</v>
      </c>
      <c r="Q216" s="36">
        <v>25.6</v>
      </c>
      <c r="R216" s="36">
        <v>25.2</v>
      </c>
      <c r="S216" s="36">
        <v>25.5</v>
      </c>
      <c r="T216" s="36">
        <v>25.6</v>
      </c>
    </row>
    <row r="217" spans="1:20" s="53" customFormat="1">
      <c r="A217" s="5" t="s">
        <v>70</v>
      </c>
      <c r="B217" s="20" t="s">
        <v>33</v>
      </c>
      <c r="C217" s="36">
        <v>11.7</v>
      </c>
      <c r="D217" s="36">
        <v>15.9</v>
      </c>
      <c r="E217" s="36">
        <v>13.6</v>
      </c>
      <c r="F217" s="36">
        <v>13.6</v>
      </c>
      <c r="G217" s="36">
        <v>13.8</v>
      </c>
      <c r="H217" s="36">
        <v>14</v>
      </c>
      <c r="I217" s="36">
        <v>13.8</v>
      </c>
      <c r="J217" s="36">
        <v>14</v>
      </c>
      <c r="K217" s="36">
        <v>14.2</v>
      </c>
      <c r="L217" s="36">
        <v>14</v>
      </c>
      <c r="M217" s="36">
        <v>14.2</v>
      </c>
      <c r="N217" s="36">
        <v>14.6</v>
      </c>
      <c r="O217" s="36">
        <v>14.2</v>
      </c>
      <c r="P217" s="36">
        <v>14.6</v>
      </c>
      <c r="Q217" s="36">
        <v>14.8</v>
      </c>
      <c r="R217" s="36">
        <v>14.8</v>
      </c>
      <c r="S217" s="36">
        <v>15</v>
      </c>
      <c r="T217" s="36">
        <v>15.2</v>
      </c>
    </row>
    <row r="218" spans="1:20" s="53" customFormat="1">
      <c r="A218" s="5" t="s">
        <v>71</v>
      </c>
      <c r="B218" s="20" t="s">
        <v>33</v>
      </c>
      <c r="C218" s="36">
        <v>4.8</v>
      </c>
      <c r="D218" s="36">
        <v>7.3</v>
      </c>
      <c r="E218" s="36">
        <v>5</v>
      </c>
      <c r="F218" s="36">
        <v>4.5</v>
      </c>
      <c r="G218" s="36">
        <v>5</v>
      </c>
      <c r="H218" s="36">
        <v>6</v>
      </c>
      <c r="I218" s="36">
        <v>4.5</v>
      </c>
      <c r="J218" s="36">
        <v>5</v>
      </c>
      <c r="K218" s="36">
        <v>6</v>
      </c>
      <c r="L218" s="36">
        <v>4.5</v>
      </c>
      <c r="M218" s="36">
        <v>5</v>
      </c>
      <c r="N218" s="36">
        <v>6</v>
      </c>
      <c r="O218" s="36">
        <v>4.5</v>
      </c>
      <c r="P218" s="36">
        <v>5</v>
      </c>
      <c r="Q218" s="36">
        <v>6</v>
      </c>
      <c r="R218" s="36">
        <v>4.5</v>
      </c>
      <c r="S218" s="36">
        <v>5</v>
      </c>
      <c r="T218" s="36">
        <v>6</v>
      </c>
    </row>
    <row r="219" spans="1:20" s="53" customFormat="1">
      <c r="A219" s="5" t="s">
        <v>72</v>
      </c>
      <c r="B219" s="20" t="s">
        <v>33</v>
      </c>
      <c r="C219" s="36">
        <v>6.9</v>
      </c>
      <c r="D219" s="36">
        <v>7.6</v>
      </c>
      <c r="E219" s="36">
        <v>8.1999999999999993</v>
      </c>
      <c r="F219" s="36">
        <v>8.1999999999999993</v>
      </c>
      <c r="G219" s="36">
        <v>8.6999999999999993</v>
      </c>
      <c r="H219" s="36">
        <v>8.8000000000000007</v>
      </c>
      <c r="I219" s="36">
        <v>8.6</v>
      </c>
      <c r="J219" s="36">
        <v>8.9</v>
      </c>
      <c r="K219" s="36">
        <v>9</v>
      </c>
      <c r="L219" s="36">
        <v>8.9</v>
      </c>
      <c r="M219" s="36">
        <v>9.1</v>
      </c>
      <c r="N219" s="36">
        <v>9.1999999999999993</v>
      </c>
      <c r="O219" s="36">
        <v>9.1999999999999993</v>
      </c>
      <c r="P219" s="36">
        <v>9.4</v>
      </c>
      <c r="Q219" s="36">
        <v>9.6</v>
      </c>
      <c r="R219" s="36">
        <v>9.6</v>
      </c>
      <c r="S219" s="36">
        <v>9.8000000000000007</v>
      </c>
      <c r="T219" s="36">
        <v>10</v>
      </c>
    </row>
    <row r="220" spans="1:20" s="53" customFormat="1">
      <c r="A220" s="5" t="s">
        <v>73</v>
      </c>
      <c r="B220" s="20" t="s">
        <v>33</v>
      </c>
      <c r="C220" s="36">
        <v>0</v>
      </c>
      <c r="D220" s="36">
        <v>3.05</v>
      </c>
      <c r="E220" s="36">
        <v>3</v>
      </c>
      <c r="F220" s="36">
        <v>3.05</v>
      </c>
      <c r="G220" s="36">
        <v>3.05</v>
      </c>
      <c r="H220" s="36">
        <v>3.05</v>
      </c>
      <c r="I220" s="36">
        <v>3.05</v>
      </c>
      <c r="J220" s="36">
        <v>3.05</v>
      </c>
      <c r="K220" s="36">
        <v>3.05</v>
      </c>
      <c r="L220" s="36">
        <v>3.05</v>
      </c>
      <c r="M220" s="36">
        <v>3.05</v>
      </c>
      <c r="N220" s="36">
        <v>3.05</v>
      </c>
      <c r="O220" s="36">
        <v>3.05</v>
      </c>
      <c r="P220" s="36">
        <v>3.05</v>
      </c>
      <c r="Q220" s="36">
        <v>3.05</v>
      </c>
      <c r="R220" s="36">
        <v>3.05</v>
      </c>
      <c r="S220" s="36">
        <v>3.05</v>
      </c>
      <c r="T220" s="36">
        <v>3.05</v>
      </c>
    </row>
    <row r="221" spans="1:20" s="53" customFormat="1">
      <c r="A221" s="5" t="s">
        <v>74</v>
      </c>
      <c r="B221" s="20" t="s">
        <v>33</v>
      </c>
      <c r="C221" s="36">
        <v>0.3</v>
      </c>
      <c r="D221" s="36">
        <v>0.62</v>
      </c>
      <c r="E221" s="36">
        <v>0.57999999999999996</v>
      </c>
      <c r="F221" s="36">
        <v>0.5</v>
      </c>
      <c r="G221" s="36">
        <v>0.57999999999999996</v>
      </c>
      <c r="H221" s="36">
        <v>0.6</v>
      </c>
      <c r="I221" s="36">
        <v>0.5</v>
      </c>
      <c r="J221" s="36">
        <v>0.57999999999999996</v>
      </c>
      <c r="K221" s="36">
        <v>0.6</v>
      </c>
      <c r="L221" s="36">
        <v>0.5</v>
      </c>
      <c r="M221" s="36">
        <v>0.57999999999999996</v>
      </c>
      <c r="N221" s="36">
        <v>0.6</v>
      </c>
      <c r="O221" s="36">
        <v>0.5</v>
      </c>
      <c r="P221" s="36">
        <v>0.57999999999999996</v>
      </c>
      <c r="Q221" s="36">
        <v>0.6</v>
      </c>
      <c r="R221" s="36">
        <v>0.5</v>
      </c>
      <c r="S221" s="36">
        <v>0.57999999999999996</v>
      </c>
      <c r="T221" s="36">
        <v>0.6</v>
      </c>
    </row>
    <row r="222" spans="1:20" s="53" customFormat="1">
      <c r="A222" s="5" t="s">
        <v>75</v>
      </c>
      <c r="B222" s="20" t="s">
        <v>33</v>
      </c>
      <c r="C222" s="36">
        <v>8.6999999999999993</v>
      </c>
      <c r="D222" s="36">
        <v>13.2</v>
      </c>
      <c r="E222" s="36">
        <v>14.7</v>
      </c>
      <c r="F222" s="36">
        <v>14.7</v>
      </c>
      <c r="G222" s="36">
        <v>14.8</v>
      </c>
      <c r="H222" s="36">
        <v>14.9</v>
      </c>
      <c r="I222" s="36">
        <v>14.7</v>
      </c>
      <c r="J222" s="36">
        <v>15.1</v>
      </c>
      <c r="K222" s="36">
        <v>15.2</v>
      </c>
      <c r="L222" s="36">
        <v>14.7</v>
      </c>
      <c r="M222" s="36">
        <v>15.2</v>
      </c>
      <c r="N222" s="36">
        <v>15.3</v>
      </c>
      <c r="O222" s="36">
        <v>14.7</v>
      </c>
      <c r="P222" s="36">
        <v>15.5</v>
      </c>
      <c r="Q222" s="36">
        <v>15.7</v>
      </c>
      <c r="R222" s="36">
        <v>14.8</v>
      </c>
      <c r="S222" s="36">
        <v>15.7</v>
      </c>
      <c r="T222" s="36">
        <v>15.9</v>
      </c>
    </row>
    <row r="223" spans="1:20" s="53" customFormat="1">
      <c r="A223" s="5" t="s">
        <v>76</v>
      </c>
      <c r="B223" s="20" t="s">
        <v>33</v>
      </c>
      <c r="C223" s="36">
        <v>3.8</v>
      </c>
      <c r="D223" s="36">
        <v>6.7</v>
      </c>
      <c r="E223" s="36">
        <v>6</v>
      </c>
      <c r="F223" s="36">
        <v>6</v>
      </c>
      <c r="G223" s="36">
        <v>6.2</v>
      </c>
      <c r="H223" s="36">
        <v>6.3</v>
      </c>
      <c r="I223" s="36">
        <v>6</v>
      </c>
      <c r="J223" s="36">
        <v>6.2</v>
      </c>
      <c r="K223" s="36">
        <v>6.3</v>
      </c>
      <c r="L223" s="36">
        <v>6.1</v>
      </c>
      <c r="M223" s="36">
        <v>6.3</v>
      </c>
      <c r="N223" s="36">
        <v>6.4</v>
      </c>
      <c r="O223" s="36">
        <v>6.1</v>
      </c>
      <c r="P223" s="36">
        <v>6.3</v>
      </c>
      <c r="Q223" s="36">
        <v>6.4</v>
      </c>
      <c r="R223" s="36">
        <v>6.2</v>
      </c>
      <c r="S223" s="36">
        <v>6.5</v>
      </c>
      <c r="T223" s="36">
        <v>6.7</v>
      </c>
    </row>
    <row r="224" spans="1:20">
      <c r="A224" s="27" t="s">
        <v>78</v>
      </c>
      <c r="B224" s="38" t="s">
        <v>33</v>
      </c>
      <c r="C224" s="37">
        <f>SUM(C225,C226,C227,C228,C229,C230,C231,C232,C233,C234,C235,C236)</f>
        <v>13.07</v>
      </c>
      <c r="D224" s="37">
        <f t="shared" ref="D224:T224" si="73">SUM(D225,D226,D227,D228,D229,D230,D231,D232,D233,D234,D235,D236)</f>
        <v>12.615999999999998</v>
      </c>
      <c r="E224" s="37">
        <f t="shared" si="73"/>
        <v>16.05</v>
      </c>
      <c r="F224" s="37">
        <f t="shared" si="73"/>
        <v>15.299999999999999</v>
      </c>
      <c r="G224" s="37">
        <f t="shared" si="73"/>
        <v>16.260000000000002</v>
      </c>
      <c r="H224" s="37">
        <f t="shared" si="73"/>
        <v>17.09</v>
      </c>
      <c r="I224" s="37">
        <f t="shared" si="73"/>
        <v>15.65</v>
      </c>
      <c r="J224" s="37">
        <f t="shared" si="73"/>
        <v>16.52</v>
      </c>
      <c r="K224" s="37">
        <f t="shared" si="73"/>
        <v>17.440000000000001</v>
      </c>
      <c r="L224" s="37">
        <f t="shared" si="73"/>
        <v>15.75</v>
      </c>
      <c r="M224" s="37">
        <f t="shared" si="73"/>
        <v>16.670000000000002</v>
      </c>
      <c r="N224" s="37">
        <f t="shared" si="73"/>
        <v>17.59</v>
      </c>
      <c r="O224" s="37">
        <f t="shared" si="73"/>
        <v>15.86</v>
      </c>
      <c r="P224" s="37">
        <f t="shared" si="73"/>
        <v>16.880000000000003</v>
      </c>
      <c r="Q224" s="37">
        <f t="shared" si="73"/>
        <v>17.809999999999999</v>
      </c>
      <c r="R224" s="37">
        <f t="shared" si="73"/>
        <v>16.059999999999999</v>
      </c>
      <c r="S224" s="37">
        <f t="shared" si="73"/>
        <v>17.09</v>
      </c>
      <c r="T224" s="37">
        <f t="shared" si="73"/>
        <v>18.010000000000002</v>
      </c>
    </row>
    <row r="225" spans="1:20" ht="31.5">
      <c r="A225" s="18" t="s">
        <v>79</v>
      </c>
      <c r="B225" s="20" t="s">
        <v>32</v>
      </c>
      <c r="C225" s="39">
        <v>0</v>
      </c>
      <c r="D225" s="36">
        <v>0</v>
      </c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</row>
    <row r="226" spans="1:20" s="53" customFormat="1">
      <c r="A226" s="5" t="s">
        <v>80</v>
      </c>
      <c r="B226" s="20" t="s">
        <v>33</v>
      </c>
      <c r="C226" s="36">
        <v>0.5</v>
      </c>
      <c r="D226" s="36">
        <v>0.33</v>
      </c>
      <c r="E226" s="36">
        <v>0.3</v>
      </c>
      <c r="F226" s="36">
        <v>0.3</v>
      </c>
      <c r="G226" s="36">
        <v>0.4</v>
      </c>
      <c r="H226" s="36">
        <v>0.5</v>
      </c>
      <c r="I226" s="36">
        <v>0.3</v>
      </c>
      <c r="J226" s="36">
        <v>0.4</v>
      </c>
      <c r="K226" s="36">
        <v>0.5</v>
      </c>
      <c r="L226" s="36">
        <v>0.3</v>
      </c>
      <c r="M226" s="36">
        <v>0.4</v>
      </c>
      <c r="N226" s="36">
        <v>0.5</v>
      </c>
      <c r="O226" s="36">
        <v>0.3</v>
      </c>
      <c r="P226" s="36">
        <v>0.4</v>
      </c>
      <c r="Q226" s="36">
        <v>0.5</v>
      </c>
      <c r="R226" s="36">
        <v>0.3</v>
      </c>
      <c r="S226" s="36">
        <v>0.4</v>
      </c>
      <c r="T226" s="36">
        <v>0.5</v>
      </c>
    </row>
    <row r="227" spans="1:20" s="53" customFormat="1">
      <c r="A227" s="5" t="s">
        <v>81</v>
      </c>
      <c r="B227" s="20" t="s">
        <v>33</v>
      </c>
      <c r="C227" s="36">
        <v>1.2</v>
      </c>
      <c r="D227" s="36">
        <v>1.2</v>
      </c>
      <c r="E227" s="36">
        <v>1.25</v>
      </c>
      <c r="F227" s="36">
        <v>1.2</v>
      </c>
      <c r="G227" s="36">
        <v>1.25</v>
      </c>
      <c r="H227" s="36">
        <v>1.27</v>
      </c>
      <c r="I227" s="36">
        <v>1.25</v>
      </c>
      <c r="J227" s="36">
        <v>1.26</v>
      </c>
      <c r="K227" s="36">
        <v>1.27</v>
      </c>
      <c r="L227" s="36">
        <v>1.25</v>
      </c>
      <c r="M227" s="36">
        <v>1.26</v>
      </c>
      <c r="N227" s="36">
        <v>1.27</v>
      </c>
      <c r="O227" s="36">
        <v>1.25</v>
      </c>
      <c r="P227" s="36">
        <v>1.26</v>
      </c>
      <c r="Q227" s="36">
        <v>1.28</v>
      </c>
      <c r="R227" s="36">
        <v>1.25</v>
      </c>
      <c r="S227" s="36">
        <v>1.27</v>
      </c>
      <c r="T227" s="36">
        <v>1.28</v>
      </c>
    </row>
    <row r="228" spans="1:20" s="53" customFormat="1">
      <c r="A228" s="5" t="s">
        <v>82</v>
      </c>
      <c r="B228" s="20" t="s">
        <v>33</v>
      </c>
      <c r="C228" s="36">
        <v>0.51</v>
      </c>
      <c r="D228" s="36">
        <v>0.12</v>
      </c>
      <c r="E228" s="36">
        <v>0.8</v>
      </c>
      <c r="F228" s="36">
        <v>0.7</v>
      </c>
      <c r="G228" s="36">
        <v>0.8</v>
      </c>
      <c r="H228" s="36">
        <v>0.9</v>
      </c>
      <c r="I228" s="36">
        <v>0.7</v>
      </c>
      <c r="J228" s="36">
        <v>0.8</v>
      </c>
      <c r="K228" s="36">
        <v>0.9</v>
      </c>
      <c r="L228" s="36">
        <v>0.7</v>
      </c>
      <c r="M228" s="36">
        <v>0.8</v>
      </c>
      <c r="N228" s="36">
        <v>0.9</v>
      </c>
      <c r="O228" s="36">
        <v>0.8</v>
      </c>
      <c r="P228" s="36">
        <v>0.9</v>
      </c>
      <c r="Q228" s="36">
        <v>1</v>
      </c>
      <c r="R228" s="36">
        <v>0.8</v>
      </c>
      <c r="S228" s="36">
        <v>0.9</v>
      </c>
      <c r="T228" s="36">
        <v>1</v>
      </c>
    </row>
    <row r="229" spans="1:20" s="53" customFormat="1">
      <c r="A229" s="5" t="s">
        <v>69</v>
      </c>
      <c r="B229" s="20" t="s">
        <v>33</v>
      </c>
      <c r="C229" s="36">
        <v>2.76</v>
      </c>
      <c r="D229" s="36">
        <v>1.99</v>
      </c>
      <c r="E229" s="36">
        <v>2.5</v>
      </c>
      <c r="F229" s="36">
        <v>2.5</v>
      </c>
      <c r="G229" s="36">
        <v>2.8</v>
      </c>
      <c r="H229" s="36">
        <v>3</v>
      </c>
      <c r="I229" s="36">
        <v>2.8</v>
      </c>
      <c r="J229" s="36">
        <v>3</v>
      </c>
      <c r="K229" s="36">
        <v>3.3</v>
      </c>
      <c r="L229" s="36">
        <v>2.8</v>
      </c>
      <c r="M229" s="36">
        <v>3</v>
      </c>
      <c r="N229" s="36">
        <v>3.3</v>
      </c>
      <c r="O229" s="36">
        <v>2.8</v>
      </c>
      <c r="P229" s="36">
        <v>3</v>
      </c>
      <c r="Q229" s="36">
        <v>3.3</v>
      </c>
      <c r="R229" s="36">
        <v>2.8</v>
      </c>
      <c r="S229" s="36">
        <v>3</v>
      </c>
      <c r="T229" s="36">
        <v>3.3</v>
      </c>
    </row>
    <row r="230" spans="1:20" s="53" customFormat="1">
      <c r="A230" s="5" t="s">
        <v>70</v>
      </c>
      <c r="B230" s="20" t="s">
        <v>33</v>
      </c>
      <c r="C230" s="36">
        <v>3.9</v>
      </c>
      <c r="D230" s="36">
        <v>5.6</v>
      </c>
      <c r="E230" s="36">
        <v>7</v>
      </c>
      <c r="F230" s="36">
        <v>7</v>
      </c>
      <c r="G230" s="36">
        <v>7.1</v>
      </c>
      <c r="H230" s="55">
        <v>7.2</v>
      </c>
      <c r="I230" s="55">
        <v>7</v>
      </c>
      <c r="J230" s="55">
        <v>7.1</v>
      </c>
      <c r="K230" s="55">
        <v>7.2</v>
      </c>
      <c r="L230" s="55">
        <v>7</v>
      </c>
      <c r="M230" s="55">
        <v>7.2</v>
      </c>
      <c r="N230" s="55">
        <v>7.3</v>
      </c>
      <c r="O230" s="55">
        <v>7</v>
      </c>
      <c r="P230" s="55">
        <v>7.2</v>
      </c>
      <c r="Q230" s="55">
        <v>7.3</v>
      </c>
      <c r="R230" s="55">
        <v>7.1</v>
      </c>
      <c r="S230" s="55">
        <v>7.3</v>
      </c>
      <c r="T230" s="55">
        <v>7.4</v>
      </c>
    </row>
    <row r="231" spans="1:20" s="53" customFormat="1">
      <c r="A231" s="5" t="s">
        <v>71</v>
      </c>
      <c r="B231" s="20" t="s">
        <v>33</v>
      </c>
      <c r="C231" s="36">
        <v>1.8</v>
      </c>
      <c r="D231" s="36">
        <v>1.8</v>
      </c>
      <c r="E231" s="36">
        <v>1.8</v>
      </c>
      <c r="F231" s="36">
        <v>1.7</v>
      </c>
      <c r="G231" s="36">
        <v>1.8</v>
      </c>
      <c r="H231" s="36">
        <v>2</v>
      </c>
      <c r="I231" s="36">
        <v>1.7</v>
      </c>
      <c r="J231" s="36">
        <v>1.8</v>
      </c>
      <c r="K231" s="36">
        <v>2</v>
      </c>
      <c r="L231" s="36">
        <v>1.7</v>
      </c>
      <c r="M231" s="36">
        <v>1.8</v>
      </c>
      <c r="N231" s="36">
        <v>2</v>
      </c>
      <c r="O231" s="36">
        <v>1.7</v>
      </c>
      <c r="P231" s="36">
        <v>1.8</v>
      </c>
      <c r="Q231" s="36">
        <v>2</v>
      </c>
      <c r="R231" s="36">
        <v>1.7</v>
      </c>
      <c r="S231" s="36">
        <v>1.8</v>
      </c>
      <c r="T231" s="36">
        <v>2</v>
      </c>
    </row>
    <row r="232" spans="1:20" s="53" customFormat="1">
      <c r="A232" s="5" t="s">
        <v>73</v>
      </c>
      <c r="B232" s="20" t="s">
        <v>33</v>
      </c>
      <c r="C232" s="36">
        <v>0</v>
      </c>
      <c r="D232" s="36">
        <v>0</v>
      </c>
      <c r="E232" s="56">
        <v>0</v>
      </c>
      <c r="F232" s="56">
        <v>0</v>
      </c>
      <c r="G232" s="56">
        <v>0</v>
      </c>
      <c r="H232" s="56">
        <v>0</v>
      </c>
      <c r="I232" s="56">
        <v>0</v>
      </c>
      <c r="J232" s="56">
        <v>0</v>
      </c>
      <c r="K232" s="56">
        <v>0</v>
      </c>
      <c r="L232" s="56">
        <v>0</v>
      </c>
      <c r="M232" s="56">
        <v>0</v>
      </c>
      <c r="N232" s="56">
        <v>0</v>
      </c>
      <c r="O232" s="56">
        <v>0</v>
      </c>
      <c r="P232" s="56">
        <v>0</v>
      </c>
      <c r="Q232" s="56">
        <v>0</v>
      </c>
      <c r="R232" s="56">
        <v>0</v>
      </c>
      <c r="S232" s="56">
        <v>0</v>
      </c>
      <c r="T232" s="56">
        <v>0</v>
      </c>
    </row>
    <row r="233" spans="1:20">
      <c r="A233" s="5" t="s">
        <v>83</v>
      </c>
      <c r="B233" s="20" t="s">
        <v>33</v>
      </c>
      <c r="C233" s="36">
        <v>0</v>
      </c>
      <c r="D233" s="36">
        <v>0</v>
      </c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</row>
    <row r="234" spans="1:20" s="53" customFormat="1">
      <c r="A234" s="5" t="s">
        <v>84</v>
      </c>
      <c r="B234" s="20" t="s">
        <v>32</v>
      </c>
      <c r="C234" s="36">
        <v>1.5</v>
      </c>
      <c r="D234" s="36">
        <v>0.94</v>
      </c>
      <c r="E234" s="36">
        <v>1.9</v>
      </c>
      <c r="F234" s="36">
        <v>1.4</v>
      </c>
      <c r="G234" s="36">
        <v>1.6</v>
      </c>
      <c r="H234" s="36">
        <v>1.7</v>
      </c>
      <c r="I234" s="36">
        <v>1.4</v>
      </c>
      <c r="J234" s="36">
        <v>1.65</v>
      </c>
      <c r="K234" s="36">
        <v>1.75</v>
      </c>
      <c r="L234" s="36">
        <v>1.5</v>
      </c>
      <c r="M234" s="36">
        <v>1.7</v>
      </c>
      <c r="N234" s="36">
        <v>1.8</v>
      </c>
      <c r="O234" s="36">
        <v>1.5</v>
      </c>
      <c r="P234" s="36">
        <v>1.8</v>
      </c>
      <c r="Q234" s="36">
        <v>1.9</v>
      </c>
      <c r="R234" s="36">
        <v>1.6</v>
      </c>
      <c r="S234" s="36">
        <v>1.9</v>
      </c>
      <c r="T234" s="36">
        <v>2</v>
      </c>
    </row>
    <row r="235" spans="1:20" s="53" customFormat="1">
      <c r="A235" s="5" t="s">
        <v>126</v>
      </c>
      <c r="B235" s="20" t="s">
        <v>33</v>
      </c>
      <c r="C235" s="36">
        <v>0</v>
      </c>
      <c r="D235" s="36">
        <v>0</v>
      </c>
      <c r="E235" s="36">
        <v>0.5</v>
      </c>
      <c r="F235" s="36">
        <v>0.5</v>
      </c>
      <c r="G235" s="36">
        <v>0.51</v>
      </c>
      <c r="H235" s="36">
        <v>0.52</v>
      </c>
      <c r="I235" s="36">
        <v>0.5</v>
      </c>
      <c r="J235" s="36">
        <v>0.51</v>
      </c>
      <c r="K235" s="36">
        <v>0.52</v>
      </c>
      <c r="L235" s="36">
        <v>0.5</v>
      </c>
      <c r="M235" s="36">
        <v>0.51</v>
      </c>
      <c r="N235" s="36">
        <v>0.52</v>
      </c>
      <c r="O235" s="36">
        <v>0.51</v>
      </c>
      <c r="P235" s="36">
        <v>0.52</v>
      </c>
      <c r="Q235" s="36">
        <v>0.53</v>
      </c>
      <c r="R235" s="36">
        <v>0.51</v>
      </c>
      <c r="S235" s="36">
        <v>0.52</v>
      </c>
      <c r="T235" s="36">
        <v>0.53</v>
      </c>
    </row>
    <row r="236" spans="1:20" s="53" customFormat="1">
      <c r="A236" s="5" t="s">
        <v>125</v>
      </c>
      <c r="B236" s="20" t="s">
        <v>33</v>
      </c>
      <c r="C236" s="36">
        <v>0.9</v>
      </c>
      <c r="D236" s="36">
        <v>0.63600000000000001</v>
      </c>
      <c r="E236" s="36">
        <v>0</v>
      </c>
      <c r="F236" s="36">
        <v>0</v>
      </c>
      <c r="G236" s="36">
        <v>0</v>
      </c>
      <c r="H236" s="36">
        <v>0</v>
      </c>
      <c r="I236" s="36">
        <v>0</v>
      </c>
      <c r="J236" s="36">
        <v>0</v>
      </c>
      <c r="K236" s="36">
        <v>0</v>
      </c>
      <c r="L236" s="36">
        <v>0</v>
      </c>
      <c r="M236" s="36">
        <v>0</v>
      </c>
      <c r="N236" s="36">
        <v>0</v>
      </c>
      <c r="O236" s="36">
        <v>0</v>
      </c>
      <c r="P236" s="36">
        <v>0</v>
      </c>
      <c r="Q236" s="36">
        <v>0</v>
      </c>
      <c r="R236" s="36">
        <v>0</v>
      </c>
      <c r="S236" s="36">
        <v>0</v>
      </c>
      <c r="T236" s="36">
        <v>0</v>
      </c>
    </row>
    <row r="237" spans="1:20">
      <c r="A237" s="40" t="s">
        <v>85</v>
      </c>
      <c r="B237" s="38" t="s">
        <v>86</v>
      </c>
      <c r="C237" s="41">
        <f t="shared" ref="C237:T237" si="74">SUM(C238,C239)</f>
        <v>50.5</v>
      </c>
      <c r="D237" s="41">
        <f t="shared" si="74"/>
        <v>0</v>
      </c>
      <c r="E237" s="41">
        <f t="shared" si="74"/>
        <v>0</v>
      </c>
      <c r="F237" s="41">
        <f t="shared" si="74"/>
        <v>0</v>
      </c>
      <c r="G237" s="41">
        <f t="shared" si="74"/>
        <v>0</v>
      </c>
      <c r="H237" s="41">
        <f t="shared" si="74"/>
        <v>0</v>
      </c>
      <c r="I237" s="41">
        <f t="shared" si="74"/>
        <v>0</v>
      </c>
      <c r="J237" s="41">
        <f t="shared" si="74"/>
        <v>0</v>
      </c>
      <c r="K237" s="41">
        <f t="shared" si="74"/>
        <v>0</v>
      </c>
      <c r="L237" s="41">
        <f t="shared" si="74"/>
        <v>0</v>
      </c>
      <c r="M237" s="41">
        <f t="shared" si="74"/>
        <v>0</v>
      </c>
      <c r="N237" s="41">
        <f t="shared" si="74"/>
        <v>0</v>
      </c>
      <c r="O237" s="41">
        <f t="shared" si="74"/>
        <v>0</v>
      </c>
      <c r="P237" s="41">
        <f t="shared" si="74"/>
        <v>0</v>
      </c>
      <c r="Q237" s="41">
        <f t="shared" si="74"/>
        <v>0</v>
      </c>
      <c r="R237" s="41">
        <f t="shared" si="74"/>
        <v>0</v>
      </c>
      <c r="S237" s="41">
        <f t="shared" si="74"/>
        <v>0</v>
      </c>
      <c r="T237" s="41">
        <f t="shared" si="74"/>
        <v>0</v>
      </c>
    </row>
    <row r="238" spans="1:20" s="53" customFormat="1">
      <c r="A238" s="5" t="s">
        <v>82</v>
      </c>
      <c r="B238" s="20" t="s">
        <v>86</v>
      </c>
      <c r="C238" s="36">
        <v>50.5</v>
      </c>
      <c r="D238" s="36">
        <v>0</v>
      </c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</row>
    <row r="239" spans="1:20" s="53" customFormat="1">
      <c r="A239" s="5" t="s">
        <v>83</v>
      </c>
      <c r="B239" s="20" t="s">
        <v>86</v>
      </c>
      <c r="C239" s="36">
        <v>0</v>
      </c>
      <c r="D239" s="36">
        <v>0</v>
      </c>
      <c r="E239" s="36">
        <v>0</v>
      </c>
      <c r="F239" s="36">
        <v>0</v>
      </c>
      <c r="G239" s="36">
        <v>0</v>
      </c>
      <c r="H239" s="36">
        <v>0</v>
      </c>
      <c r="I239" s="36">
        <v>0</v>
      </c>
      <c r="J239" s="36">
        <v>0</v>
      </c>
      <c r="K239" s="36">
        <v>0</v>
      </c>
      <c r="L239" s="36">
        <v>0</v>
      </c>
      <c r="M239" s="36">
        <v>0</v>
      </c>
      <c r="N239" s="36">
        <v>0</v>
      </c>
      <c r="O239" s="36">
        <v>0</v>
      </c>
      <c r="P239" s="36">
        <v>0</v>
      </c>
      <c r="Q239" s="36">
        <v>0</v>
      </c>
      <c r="R239" s="36">
        <v>0</v>
      </c>
      <c r="S239" s="36">
        <v>0</v>
      </c>
      <c r="T239" s="36">
        <v>0</v>
      </c>
    </row>
    <row r="240" spans="1:20">
      <c r="A240" s="27" t="s">
        <v>87</v>
      </c>
      <c r="B240" s="38" t="s">
        <v>86</v>
      </c>
      <c r="C240" s="42">
        <f>SUM(C241,C242,C243)</f>
        <v>118.11</v>
      </c>
      <c r="D240" s="42">
        <f t="shared" ref="D240:T240" si="75">SUM(D241,D242,D243)</f>
        <v>517</v>
      </c>
      <c r="E240" s="42">
        <f t="shared" si="75"/>
        <v>490</v>
      </c>
      <c r="F240" s="42">
        <f t="shared" si="75"/>
        <v>500</v>
      </c>
      <c r="G240" s="42">
        <f t="shared" si="75"/>
        <v>508</v>
      </c>
      <c r="H240" s="42">
        <f t="shared" si="75"/>
        <v>509</v>
      </c>
      <c r="I240" s="42">
        <f t="shared" si="75"/>
        <v>508</v>
      </c>
      <c r="J240" s="42">
        <f t="shared" si="75"/>
        <v>509</v>
      </c>
      <c r="K240" s="42">
        <f t="shared" si="75"/>
        <v>510</v>
      </c>
      <c r="L240" s="42">
        <f t="shared" si="75"/>
        <v>509</v>
      </c>
      <c r="M240" s="42">
        <f t="shared" si="75"/>
        <v>510</v>
      </c>
      <c r="N240" s="42">
        <f t="shared" si="75"/>
        <v>511</v>
      </c>
      <c r="O240" s="42">
        <f t="shared" si="75"/>
        <v>509</v>
      </c>
      <c r="P240" s="42">
        <f t="shared" si="75"/>
        <v>510</v>
      </c>
      <c r="Q240" s="42">
        <f t="shared" si="75"/>
        <v>511</v>
      </c>
      <c r="R240" s="42">
        <f t="shared" si="75"/>
        <v>509</v>
      </c>
      <c r="S240" s="42">
        <f t="shared" si="75"/>
        <v>510</v>
      </c>
      <c r="T240" s="42">
        <f t="shared" si="75"/>
        <v>511</v>
      </c>
    </row>
    <row r="241" spans="1:20" s="53" customFormat="1">
      <c r="A241" s="57" t="s">
        <v>71</v>
      </c>
      <c r="B241" s="20" t="s">
        <v>86</v>
      </c>
      <c r="C241" s="36"/>
      <c r="D241" s="36">
        <v>100</v>
      </c>
      <c r="E241" s="36">
        <v>100</v>
      </c>
      <c r="F241" s="36">
        <v>100</v>
      </c>
      <c r="G241" s="36">
        <v>100</v>
      </c>
      <c r="H241" s="36">
        <v>100</v>
      </c>
      <c r="I241" s="36">
        <v>100</v>
      </c>
      <c r="J241" s="36">
        <v>100</v>
      </c>
      <c r="K241" s="36">
        <v>100</v>
      </c>
      <c r="L241" s="36">
        <v>100</v>
      </c>
      <c r="M241" s="36">
        <v>100</v>
      </c>
      <c r="N241" s="36">
        <v>100</v>
      </c>
      <c r="O241" s="36">
        <v>100</v>
      </c>
      <c r="P241" s="36">
        <v>100</v>
      </c>
      <c r="Q241" s="36">
        <v>100</v>
      </c>
      <c r="R241" s="36">
        <v>100</v>
      </c>
      <c r="S241" s="36">
        <v>100</v>
      </c>
      <c r="T241" s="36">
        <v>100</v>
      </c>
    </row>
    <row r="242" spans="1:20">
      <c r="A242" s="5" t="s">
        <v>83</v>
      </c>
      <c r="B242" s="20" t="s">
        <v>86</v>
      </c>
      <c r="C242" s="36">
        <v>18.11</v>
      </c>
      <c r="D242" s="36">
        <v>57</v>
      </c>
      <c r="E242" s="36">
        <v>30</v>
      </c>
      <c r="F242" s="36">
        <v>40</v>
      </c>
      <c r="G242" s="36">
        <v>48</v>
      </c>
      <c r="H242" s="36">
        <v>49</v>
      </c>
      <c r="I242" s="36">
        <v>48</v>
      </c>
      <c r="J242" s="36">
        <v>49</v>
      </c>
      <c r="K242" s="36">
        <v>50</v>
      </c>
      <c r="L242" s="36">
        <v>49</v>
      </c>
      <c r="M242" s="36">
        <v>50</v>
      </c>
      <c r="N242" s="36">
        <v>51</v>
      </c>
      <c r="O242" s="36">
        <v>49</v>
      </c>
      <c r="P242" s="36">
        <v>50</v>
      </c>
      <c r="Q242" s="36">
        <v>51</v>
      </c>
      <c r="R242" s="36">
        <v>49</v>
      </c>
      <c r="S242" s="36">
        <v>50</v>
      </c>
      <c r="T242" s="36">
        <v>51</v>
      </c>
    </row>
    <row r="243" spans="1:20" s="53" customFormat="1">
      <c r="A243" s="5" t="s">
        <v>88</v>
      </c>
      <c r="B243" s="20" t="s">
        <v>86</v>
      </c>
      <c r="C243" s="36">
        <v>100</v>
      </c>
      <c r="D243" s="36">
        <v>360</v>
      </c>
      <c r="E243" s="36">
        <v>360</v>
      </c>
      <c r="F243" s="36">
        <v>360</v>
      </c>
      <c r="G243" s="36">
        <v>360</v>
      </c>
      <c r="H243" s="36">
        <v>360</v>
      </c>
      <c r="I243" s="36">
        <v>360</v>
      </c>
      <c r="J243" s="36">
        <v>360</v>
      </c>
      <c r="K243" s="36">
        <v>360</v>
      </c>
      <c r="L243" s="36">
        <v>360</v>
      </c>
      <c r="M243" s="36">
        <v>360</v>
      </c>
      <c r="N243" s="36">
        <v>360</v>
      </c>
      <c r="O243" s="36">
        <v>360</v>
      </c>
      <c r="P243" s="36">
        <v>360</v>
      </c>
      <c r="Q243" s="36">
        <v>360</v>
      </c>
      <c r="R243" s="36">
        <v>360</v>
      </c>
      <c r="S243" s="36">
        <v>360</v>
      </c>
      <c r="T243" s="36">
        <v>360</v>
      </c>
    </row>
    <row r="244" spans="1:20" ht="30" customHeight="1">
      <c r="A244" s="43" t="s">
        <v>89</v>
      </c>
      <c r="B244" s="44" t="s">
        <v>90</v>
      </c>
      <c r="C244" s="45">
        <f>SUM(C245)</f>
        <v>11478</v>
      </c>
      <c r="D244" s="45">
        <f t="shared" ref="D244:T244" si="76">SUM(D245)</f>
        <v>5406</v>
      </c>
      <c r="E244" s="45">
        <f t="shared" si="76"/>
        <v>5400</v>
      </c>
      <c r="F244" s="45">
        <f t="shared" si="76"/>
        <v>5400</v>
      </c>
      <c r="G244" s="45">
        <f t="shared" si="76"/>
        <v>5450</v>
      </c>
      <c r="H244" s="45">
        <f t="shared" si="76"/>
        <v>5500</v>
      </c>
      <c r="I244" s="45">
        <f t="shared" si="76"/>
        <v>5400</v>
      </c>
      <c r="J244" s="45">
        <f t="shared" si="76"/>
        <v>5450</v>
      </c>
      <c r="K244" s="45">
        <f t="shared" si="76"/>
        <v>5500</v>
      </c>
      <c r="L244" s="45">
        <f t="shared" si="76"/>
        <v>5400</v>
      </c>
      <c r="M244" s="45">
        <f t="shared" si="76"/>
        <v>5480</v>
      </c>
      <c r="N244" s="45">
        <f t="shared" si="76"/>
        <v>5560</v>
      </c>
      <c r="O244" s="45">
        <f t="shared" si="76"/>
        <v>5400</v>
      </c>
      <c r="P244" s="45">
        <f t="shared" si="76"/>
        <v>5480</v>
      </c>
      <c r="Q244" s="45">
        <f t="shared" si="76"/>
        <v>5560</v>
      </c>
      <c r="R244" s="45">
        <f t="shared" si="76"/>
        <v>5450</v>
      </c>
      <c r="S244" s="45">
        <f t="shared" si="76"/>
        <v>5560</v>
      </c>
      <c r="T244" s="45">
        <f t="shared" si="76"/>
        <v>5580</v>
      </c>
    </row>
    <row r="245" spans="1:20" s="53" customFormat="1">
      <c r="A245" s="5" t="s">
        <v>82</v>
      </c>
      <c r="B245" s="44" t="s">
        <v>90</v>
      </c>
      <c r="C245" s="36">
        <v>11478</v>
      </c>
      <c r="D245" s="36">
        <v>5406</v>
      </c>
      <c r="E245" s="36">
        <v>5400</v>
      </c>
      <c r="F245" s="36">
        <v>5400</v>
      </c>
      <c r="G245" s="36">
        <v>5450</v>
      </c>
      <c r="H245" s="36">
        <v>5500</v>
      </c>
      <c r="I245" s="36">
        <v>5400</v>
      </c>
      <c r="J245" s="36">
        <v>5450</v>
      </c>
      <c r="K245" s="36">
        <v>5500</v>
      </c>
      <c r="L245" s="36">
        <v>5400</v>
      </c>
      <c r="M245" s="36">
        <v>5480</v>
      </c>
      <c r="N245" s="36">
        <v>5560</v>
      </c>
      <c r="O245" s="36">
        <v>5400</v>
      </c>
      <c r="P245" s="36">
        <v>5480</v>
      </c>
      <c r="Q245" s="36">
        <v>5560</v>
      </c>
      <c r="R245" s="36">
        <v>5450</v>
      </c>
      <c r="S245" s="36">
        <v>5560</v>
      </c>
      <c r="T245" s="36">
        <v>5580</v>
      </c>
    </row>
    <row r="246" spans="1:20" ht="31.5">
      <c r="A246" s="43" t="s">
        <v>91</v>
      </c>
      <c r="B246" s="47" t="s">
        <v>86</v>
      </c>
      <c r="C246" s="46">
        <f t="shared" ref="C246:T246" si="77">SUM(C247)</f>
        <v>1891</v>
      </c>
      <c r="D246" s="46">
        <f t="shared" si="77"/>
        <v>1619.3</v>
      </c>
      <c r="E246" s="46">
        <f t="shared" si="77"/>
        <v>2100</v>
      </c>
      <c r="F246" s="46">
        <f t="shared" si="77"/>
        <v>2100</v>
      </c>
      <c r="G246" s="46">
        <f t="shared" si="77"/>
        <v>2150</v>
      </c>
      <c r="H246" s="46">
        <f t="shared" si="77"/>
        <v>2200</v>
      </c>
      <c r="I246" s="46">
        <f t="shared" si="77"/>
        <v>2100</v>
      </c>
      <c r="J246" s="46">
        <f t="shared" si="77"/>
        <v>2250</v>
      </c>
      <c r="K246" s="46">
        <f t="shared" si="77"/>
        <v>2300</v>
      </c>
      <c r="L246" s="46">
        <f t="shared" si="77"/>
        <v>2100</v>
      </c>
      <c r="M246" s="46">
        <f t="shared" si="77"/>
        <v>2250</v>
      </c>
      <c r="N246" s="46">
        <f t="shared" si="77"/>
        <v>2300</v>
      </c>
      <c r="O246" s="46">
        <f t="shared" si="77"/>
        <v>2250</v>
      </c>
      <c r="P246" s="46">
        <f t="shared" si="77"/>
        <v>2300</v>
      </c>
      <c r="Q246" s="46">
        <f t="shared" si="77"/>
        <v>2400</v>
      </c>
      <c r="R246" s="46">
        <f t="shared" si="77"/>
        <v>2250</v>
      </c>
      <c r="S246" s="46">
        <f t="shared" si="77"/>
        <v>2300</v>
      </c>
      <c r="T246" s="46">
        <f t="shared" si="77"/>
        <v>2400</v>
      </c>
    </row>
    <row r="247" spans="1:20" s="53" customFormat="1">
      <c r="A247" s="57" t="s">
        <v>83</v>
      </c>
      <c r="B247" s="20" t="s">
        <v>86</v>
      </c>
      <c r="C247" s="55">
        <v>1891</v>
      </c>
      <c r="D247" s="55">
        <v>1619.3</v>
      </c>
      <c r="E247" s="55">
        <v>2100</v>
      </c>
      <c r="F247" s="55">
        <v>2100</v>
      </c>
      <c r="G247" s="55">
        <v>2150</v>
      </c>
      <c r="H247" s="55">
        <v>2200</v>
      </c>
      <c r="I247" s="55">
        <v>2100</v>
      </c>
      <c r="J247" s="55">
        <v>2250</v>
      </c>
      <c r="K247" s="55">
        <v>2300</v>
      </c>
      <c r="L247" s="55">
        <v>2100</v>
      </c>
      <c r="M247" s="55">
        <v>2250</v>
      </c>
      <c r="N247" s="55">
        <v>2300</v>
      </c>
      <c r="O247" s="55">
        <v>2250</v>
      </c>
      <c r="P247" s="55">
        <v>2300</v>
      </c>
      <c r="Q247" s="55">
        <v>2400</v>
      </c>
      <c r="R247" s="55">
        <v>2250</v>
      </c>
      <c r="S247" s="55">
        <v>2300</v>
      </c>
      <c r="T247" s="55">
        <v>2400</v>
      </c>
    </row>
    <row r="248" spans="1:20" ht="47.25">
      <c r="A248" s="43" t="s">
        <v>92</v>
      </c>
      <c r="B248" s="47" t="s">
        <v>86</v>
      </c>
      <c r="C248" s="46">
        <f t="shared" ref="C248:T248" si="78">SUM(C249,C250)</f>
        <v>157</v>
      </c>
      <c r="D248" s="46">
        <f t="shared" si="78"/>
        <v>600</v>
      </c>
      <c r="E248" s="46">
        <f t="shared" si="78"/>
        <v>600</v>
      </c>
      <c r="F248" s="46">
        <f t="shared" si="78"/>
        <v>530</v>
      </c>
      <c r="G248" s="46">
        <f t="shared" si="78"/>
        <v>550</v>
      </c>
      <c r="H248" s="46">
        <f t="shared" si="78"/>
        <v>580</v>
      </c>
      <c r="I248" s="46">
        <f t="shared" si="78"/>
        <v>530</v>
      </c>
      <c r="J248" s="46">
        <f t="shared" si="78"/>
        <v>550</v>
      </c>
      <c r="K248" s="46">
        <f t="shared" si="78"/>
        <v>580</v>
      </c>
      <c r="L248" s="46">
        <f t="shared" si="78"/>
        <v>530</v>
      </c>
      <c r="M248" s="46">
        <f t="shared" si="78"/>
        <v>550</v>
      </c>
      <c r="N248" s="46">
        <f t="shared" si="78"/>
        <v>580</v>
      </c>
      <c r="O248" s="46">
        <f t="shared" si="78"/>
        <v>530</v>
      </c>
      <c r="P248" s="46">
        <f t="shared" si="78"/>
        <v>550</v>
      </c>
      <c r="Q248" s="46">
        <f t="shared" si="78"/>
        <v>580</v>
      </c>
      <c r="R248" s="46">
        <f t="shared" si="78"/>
        <v>530</v>
      </c>
      <c r="S248" s="46">
        <f t="shared" si="78"/>
        <v>550</v>
      </c>
      <c r="T248" s="46">
        <f t="shared" si="78"/>
        <v>580</v>
      </c>
    </row>
    <row r="249" spans="1:20" s="53" customFormat="1">
      <c r="A249" s="57" t="s">
        <v>71</v>
      </c>
      <c r="B249" s="38"/>
      <c r="C249" s="36"/>
      <c r="D249" s="36">
        <v>500</v>
      </c>
      <c r="E249" s="36">
        <v>500</v>
      </c>
      <c r="F249" s="36">
        <v>390</v>
      </c>
      <c r="G249" s="36">
        <v>400</v>
      </c>
      <c r="H249" s="36">
        <v>420</v>
      </c>
      <c r="I249" s="36">
        <v>390</v>
      </c>
      <c r="J249" s="36">
        <v>400</v>
      </c>
      <c r="K249" s="36">
        <v>420</v>
      </c>
      <c r="L249" s="36">
        <v>390</v>
      </c>
      <c r="M249" s="36">
        <v>400</v>
      </c>
      <c r="N249" s="36">
        <v>420</v>
      </c>
      <c r="O249" s="36">
        <v>390</v>
      </c>
      <c r="P249" s="36">
        <v>400</v>
      </c>
      <c r="Q249" s="36">
        <v>420</v>
      </c>
      <c r="R249" s="36">
        <v>390</v>
      </c>
      <c r="S249" s="36">
        <v>400</v>
      </c>
      <c r="T249" s="36">
        <v>420</v>
      </c>
    </row>
    <row r="250" spans="1:20" s="53" customFormat="1" ht="15.75" customHeight="1">
      <c r="A250" s="57" t="s">
        <v>83</v>
      </c>
      <c r="B250" s="38"/>
      <c r="C250" s="36">
        <v>157</v>
      </c>
      <c r="D250" s="36">
        <v>100</v>
      </c>
      <c r="E250" s="36">
        <v>100</v>
      </c>
      <c r="F250" s="36">
        <v>140</v>
      </c>
      <c r="G250" s="36">
        <v>150</v>
      </c>
      <c r="H250" s="36">
        <v>160</v>
      </c>
      <c r="I250" s="36">
        <v>140</v>
      </c>
      <c r="J250" s="36">
        <v>150</v>
      </c>
      <c r="K250" s="36">
        <v>160</v>
      </c>
      <c r="L250" s="36">
        <v>140</v>
      </c>
      <c r="M250" s="36">
        <v>150</v>
      </c>
      <c r="N250" s="36">
        <v>160</v>
      </c>
      <c r="O250" s="36">
        <v>140</v>
      </c>
      <c r="P250" s="36">
        <v>150</v>
      </c>
      <c r="Q250" s="36">
        <v>160</v>
      </c>
      <c r="R250" s="36">
        <v>140</v>
      </c>
      <c r="S250" s="36">
        <v>150</v>
      </c>
      <c r="T250" s="36">
        <v>160</v>
      </c>
    </row>
    <row r="251" spans="1:20" ht="29.25">
      <c r="A251" s="48" t="s">
        <v>93</v>
      </c>
      <c r="B251" s="49" t="s">
        <v>86</v>
      </c>
      <c r="C251" s="46">
        <f>SUM(C252,C253,C254)</f>
        <v>1036.5999999999999</v>
      </c>
      <c r="D251" s="46">
        <f t="shared" ref="D251:T251" si="79">SUM(D252,D253,D254)</f>
        <v>1159.8999999999999</v>
      </c>
      <c r="E251" s="46">
        <f t="shared" si="79"/>
        <v>1290.2</v>
      </c>
      <c r="F251" s="46">
        <f t="shared" si="79"/>
        <v>1219</v>
      </c>
      <c r="G251" s="46">
        <f t="shared" si="79"/>
        <v>1290</v>
      </c>
      <c r="H251" s="46">
        <f t="shared" si="79"/>
        <v>1401</v>
      </c>
      <c r="I251" s="46">
        <f t="shared" si="79"/>
        <v>1250</v>
      </c>
      <c r="J251" s="46">
        <f t="shared" si="79"/>
        <v>1345</v>
      </c>
      <c r="K251" s="46">
        <f t="shared" si="79"/>
        <v>1460</v>
      </c>
      <c r="L251" s="46">
        <f t="shared" si="79"/>
        <v>1255</v>
      </c>
      <c r="M251" s="46">
        <f t="shared" si="79"/>
        <v>1350</v>
      </c>
      <c r="N251" s="46">
        <f t="shared" si="79"/>
        <v>1465</v>
      </c>
      <c r="O251" s="46">
        <f t="shared" si="79"/>
        <v>1260</v>
      </c>
      <c r="P251" s="46">
        <f t="shared" si="79"/>
        <v>1355</v>
      </c>
      <c r="Q251" s="46">
        <f t="shared" si="79"/>
        <v>1470</v>
      </c>
      <c r="R251" s="46">
        <f t="shared" si="79"/>
        <v>1265</v>
      </c>
      <c r="S251" s="46">
        <f t="shared" si="79"/>
        <v>1360</v>
      </c>
      <c r="T251" s="46">
        <f t="shared" si="79"/>
        <v>1475</v>
      </c>
    </row>
    <row r="252" spans="1:20" s="53" customFormat="1">
      <c r="A252" s="5" t="s">
        <v>83</v>
      </c>
      <c r="B252" s="20" t="s">
        <v>86</v>
      </c>
      <c r="C252" s="36">
        <v>425.6</v>
      </c>
      <c r="D252" s="36">
        <v>425.6</v>
      </c>
      <c r="E252" s="36">
        <v>550</v>
      </c>
      <c r="F252" s="36">
        <v>500</v>
      </c>
      <c r="G252" s="36">
        <v>550</v>
      </c>
      <c r="H252" s="36">
        <v>560</v>
      </c>
      <c r="I252" s="36">
        <v>560</v>
      </c>
      <c r="J252" s="36">
        <v>600</v>
      </c>
      <c r="K252" s="36">
        <v>610</v>
      </c>
      <c r="L252" s="36">
        <v>560</v>
      </c>
      <c r="M252" s="36">
        <v>600</v>
      </c>
      <c r="N252" s="36">
        <v>610</v>
      </c>
      <c r="O252" s="36">
        <v>560</v>
      </c>
      <c r="P252" s="36">
        <v>600</v>
      </c>
      <c r="Q252" s="36">
        <v>610</v>
      </c>
      <c r="R252" s="36">
        <v>560</v>
      </c>
      <c r="S252" s="36">
        <v>600</v>
      </c>
      <c r="T252" s="36">
        <v>610</v>
      </c>
    </row>
    <row r="253" spans="1:20" s="53" customFormat="1">
      <c r="A253" s="57" t="s">
        <v>71</v>
      </c>
      <c r="B253" s="20" t="s">
        <v>86</v>
      </c>
      <c r="C253" s="36">
        <v>600</v>
      </c>
      <c r="D253" s="36">
        <v>700</v>
      </c>
      <c r="E253" s="36">
        <v>700</v>
      </c>
      <c r="F253" s="36">
        <v>680</v>
      </c>
      <c r="G253" s="36">
        <v>700</v>
      </c>
      <c r="H253" s="36">
        <v>800</v>
      </c>
      <c r="I253" s="36">
        <v>650</v>
      </c>
      <c r="J253" s="36">
        <v>700</v>
      </c>
      <c r="K253" s="36">
        <v>800</v>
      </c>
      <c r="L253" s="36">
        <v>650</v>
      </c>
      <c r="M253" s="36">
        <v>700</v>
      </c>
      <c r="N253" s="36">
        <v>800</v>
      </c>
      <c r="O253" s="36">
        <v>650</v>
      </c>
      <c r="P253" s="36">
        <v>700</v>
      </c>
      <c r="Q253" s="36">
        <v>800</v>
      </c>
      <c r="R253" s="36">
        <v>650</v>
      </c>
      <c r="S253" s="36">
        <v>700</v>
      </c>
      <c r="T253" s="36">
        <v>800</v>
      </c>
    </row>
    <row r="254" spans="1:20" s="53" customFormat="1">
      <c r="A254" s="5" t="s">
        <v>74</v>
      </c>
      <c r="B254" s="20" t="s">
        <v>86</v>
      </c>
      <c r="C254" s="36">
        <v>11</v>
      </c>
      <c r="D254" s="36">
        <v>34.299999999999997</v>
      </c>
      <c r="E254" s="36">
        <v>40.200000000000003</v>
      </c>
      <c r="F254" s="36">
        <v>39</v>
      </c>
      <c r="G254" s="36">
        <v>40</v>
      </c>
      <c r="H254" s="36">
        <v>41</v>
      </c>
      <c r="I254" s="36">
        <v>40</v>
      </c>
      <c r="J254" s="36">
        <v>45</v>
      </c>
      <c r="K254" s="36">
        <v>50</v>
      </c>
      <c r="L254" s="36">
        <v>45</v>
      </c>
      <c r="M254" s="36">
        <v>50</v>
      </c>
      <c r="N254" s="36">
        <v>55</v>
      </c>
      <c r="O254" s="36">
        <v>50</v>
      </c>
      <c r="P254" s="36">
        <v>55</v>
      </c>
      <c r="Q254" s="36">
        <v>60</v>
      </c>
      <c r="R254" s="36">
        <v>55</v>
      </c>
      <c r="S254" s="36">
        <v>60</v>
      </c>
      <c r="T254" s="36">
        <v>65</v>
      </c>
    </row>
    <row r="255" spans="1:20" s="53" customFormat="1">
      <c r="A255" s="43" t="s">
        <v>94</v>
      </c>
      <c r="B255" s="47" t="s">
        <v>34</v>
      </c>
      <c r="C255" s="37">
        <f t="shared" ref="C255:T255" si="80">SUM(C256)</f>
        <v>0</v>
      </c>
      <c r="D255" s="37">
        <f t="shared" si="80"/>
        <v>6.9</v>
      </c>
      <c r="E255" s="37">
        <f t="shared" si="80"/>
        <v>9.6999999999999993</v>
      </c>
      <c r="F255" s="37">
        <f t="shared" si="80"/>
        <v>16</v>
      </c>
      <c r="G255" s="37">
        <f t="shared" si="80"/>
        <v>17</v>
      </c>
      <c r="H255" s="37">
        <f t="shared" si="80"/>
        <v>18</v>
      </c>
      <c r="I255" s="37">
        <f t="shared" si="80"/>
        <v>26</v>
      </c>
      <c r="J255" s="37">
        <f t="shared" si="80"/>
        <v>26</v>
      </c>
      <c r="K255" s="37">
        <f t="shared" si="80"/>
        <v>27</v>
      </c>
      <c r="L255" s="37">
        <f t="shared" si="80"/>
        <v>34</v>
      </c>
      <c r="M255" s="37">
        <f t="shared" si="80"/>
        <v>35</v>
      </c>
      <c r="N255" s="37">
        <f t="shared" si="80"/>
        <v>36</v>
      </c>
      <c r="O255" s="37">
        <f t="shared" si="80"/>
        <v>56</v>
      </c>
      <c r="P255" s="37">
        <f t="shared" si="80"/>
        <v>57</v>
      </c>
      <c r="Q255" s="37">
        <f t="shared" si="80"/>
        <v>58</v>
      </c>
      <c r="R255" s="37">
        <f t="shared" si="80"/>
        <v>78</v>
      </c>
      <c r="S255" s="37">
        <f t="shared" si="80"/>
        <v>79</v>
      </c>
      <c r="T255" s="37">
        <f t="shared" si="80"/>
        <v>80</v>
      </c>
    </row>
    <row r="256" spans="1:20" s="53" customFormat="1">
      <c r="A256" s="27" t="s">
        <v>131</v>
      </c>
      <c r="B256" s="20" t="s">
        <v>34</v>
      </c>
      <c r="C256" s="36">
        <v>0</v>
      </c>
      <c r="D256" s="36">
        <v>6.9</v>
      </c>
      <c r="E256" s="36">
        <v>9.6999999999999993</v>
      </c>
      <c r="F256" s="36">
        <v>16</v>
      </c>
      <c r="G256" s="36">
        <v>17</v>
      </c>
      <c r="H256" s="36">
        <v>18</v>
      </c>
      <c r="I256" s="36">
        <v>26</v>
      </c>
      <c r="J256" s="36">
        <v>26</v>
      </c>
      <c r="K256" s="36">
        <v>27</v>
      </c>
      <c r="L256" s="36">
        <v>34</v>
      </c>
      <c r="M256" s="36">
        <v>35</v>
      </c>
      <c r="N256" s="36">
        <v>36</v>
      </c>
      <c r="O256" s="36">
        <v>56</v>
      </c>
      <c r="P256" s="36">
        <v>57</v>
      </c>
      <c r="Q256" s="36">
        <v>58</v>
      </c>
      <c r="R256" s="36">
        <v>78</v>
      </c>
      <c r="S256" s="36">
        <v>79</v>
      </c>
      <c r="T256" s="36">
        <v>80</v>
      </c>
    </row>
    <row r="257" spans="1:20" s="53" customFormat="1">
      <c r="A257" s="43" t="s">
        <v>95</v>
      </c>
      <c r="B257" s="47" t="s">
        <v>34</v>
      </c>
      <c r="C257" s="37">
        <f t="shared" ref="C257:T257" si="81">SUM(C258)</f>
        <v>0.2</v>
      </c>
      <c r="D257" s="37">
        <f t="shared" si="81"/>
        <v>0.15</v>
      </c>
      <c r="E257" s="37">
        <f t="shared" si="81"/>
        <v>0</v>
      </c>
      <c r="F257" s="37">
        <f t="shared" si="81"/>
        <v>0</v>
      </c>
      <c r="G257" s="37">
        <f t="shared" si="81"/>
        <v>0</v>
      </c>
      <c r="H257" s="37">
        <f t="shared" si="81"/>
        <v>0</v>
      </c>
      <c r="I257" s="37">
        <f t="shared" si="81"/>
        <v>0</v>
      </c>
      <c r="J257" s="37">
        <f t="shared" si="81"/>
        <v>0</v>
      </c>
      <c r="K257" s="37">
        <f t="shared" si="81"/>
        <v>0</v>
      </c>
      <c r="L257" s="37">
        <f t="shared" si="81"/>
        <v>0</v>
      </c>
      <c r="M257" s="37">
        <f t="shared" si="81"/>
        <v>0</v>
      </c>
      <c r="N257" s="37">
        <f t="shared" si="81"/>
        <v>0</v>
      </c>
      <c r="O257" s="37">
        <f t="shared" si="81"/>
        <v>0</v>
      </c>
      <c r="P257" s="37">
        <f t="shared" si="81"/>
        <v>0</v>
      </c>
      <c r="Q257" s="37">
        <f t="shared" si="81"/>
        <v>0</v>
      </c>
      <c r="R257" s="37">
        <f t="shared" si="81"/>
        <v>0</v>
      </c>
      <c r="S257" s="37">
        <f t="shared" si="81"/>
        <v>0</v>
      </c>
      <c r="T257" s="37">
        <f t="shared" si="81"/>
        <v>0</v>
      </c>
    </row>
    <row r="258" spans="1:20" s="53" customFormat="1">
      <c r="A258" s="58" t="s">
        <v>96</v>
      </c>
      <c r="B258" s="20" t="s">
        <v>34</v>
      </c>
      <c r="C258" s="36">
        <v>0.2</v>
      </c>
      <c r="D258" s="36">
        <v>0.15</v>
      </c>
      <c r="E258" s="36">
        <v>0</v>
      </c>
      <c r="F258" s="36">
        <v>0</v>
      </c>
      <c r="G258" s="36">
        <v>0</v>
      </c>
      <c r="H258" s="36">
        <v>0</v>
      </c>
      <c r="I258" s="36">
        <v>0</v>
      </c>
      <c r="J258" s="36">
        <v>0</v>
      </c>
      <c r="K258" s="36">
        <v>0</v>
      </c>
      <c r="L258" s="36">
        <v>0</v>
      </c>
      <c r="M258" s="36">
        <v>0</v>
      </c>
      <c r="N258" s="36">
        <v>0</v>
      </c>
      <c r="O258" s="36">
        <v>0</v>
      </c>
      <c r="P258" s="36">
        <v>0</v>
      </c>
      <c r="Q258" s="36">
        <v>0</v>
      </c>
      <c r="R258" s="36">
        <v>0</v>
      </c>
      <c r="S258" s="36">
        <v>0</v>
      </c>
      <c r="T258" s="36">
        <v>0</v>
      </c>
    </row>
    <row r="259" spans="1:20" s="53" customFormat="1" ht="31.5">
      <c r="A259" s="43" t="s">
        <v>97</v>
      </c>
      <c r="B259" s="47" t="s">
        <v>34</v>
      </c>
      <c r="C259" s="37">
        <f t="shared" ref="C259:T259" si="82">SUM(C260)</f>
        <v>24.9</v>
      </c>
      <c r="D259" s="37">
        <f t="shared" si="82"/>
        <v>15.6</v>
      </c>
      <c r="E259" s="37">
        <f t="shared" si="82"/>
        <v>0</v>
      </c>
      <c r="F259" s="37">
        <f t="shared" si="82"/>
        <v>0</v>
      </c>
      <c r="G259" s="37">
        <f t="shared" si="82"/>
        <v>0</v>
      </c>
      <c r="H259" s="37">
        <f t="shared" si="82"/>
        <v>0</v>
      </c>
      <c r="I259" s="37">
        <f t="shared" si="82"/>
        <v>0</v>
      </c>
      <c r="J259" s="37">
        <f t="shared" si="82"/>
        <v>0</v>
      </c>
      <c r="K259" s="37">
        <f t="shared" si="82"/>
        <v>0</v>
      </c>
      <c r="L259" s="37">
        <f t="shared" si="82"/>
        <v>0</v>
      </c>
      <c r="M259" s="37">
        <f t="shared" si="82"/>
        <v>0</v>
      </c>
      <c r="N259" s="37">
        <f t="shared" si="82"/>
        <v>0</v>
      </c>
      <c r="O259" s="37">
        <f t="shared" si="82"/>
        <v>0</v>
      </c>
      <c r="P259" s="37">
        <f t="shared" si="82"/>
        <v>0</v>
      </c>
      <c r="Q259" s="37">
        <f t="shared" si="82"/>
        <v>0</v>
      </c>
      <c r="R259" s="37">
        <f t="shared" si="82"/>
        <v>0</v>
      </c>
      <c r="S259" s="37">
        <f t="shared" si="82"/>
        <v>0</v>
      </c>
      <c r="T259" s="37">
        <f t="shared" si="82"/>
        <v>0</v>
      </c>
    </row>
    <row r="260" spans="1:20" s="53" customFormat="1">
      <c r="A260" s="58" t="s">
        <v>96</v>
      </c>
      <c r="B260" s="20" t="s">
        <v>34</v>
      </c>
      <c r="C260" s="36">
        <v>24.9</v>
      </c>
      <c r="D260" s="36">
        <v>15.6</v>
      </c>
      <c r="E260" s="36">
        <v>0</v>
      </c>
      <c r="F260" s="36">
        <v>0</v>
      </c>
      <c r="G260" s="36">
        <v>0</v>
      </c>
      <c r="H260" s="36">
        <v>0</v>
      </c>
      <c r="I260" s="36">
        <v>0</v>
      </c>
      <c r="J260" s="36">
        <v>0</v>
      </c>
      <c r="K260" s="36">
        <v>0</v>
      </c>
      <c r="L260" s="36">
        <v>0</v>
      </c>
      <c r="M260" s="36">
        <v>0</v>
      </c>
      <c r="N260" s="36">
        <v>0</v>
      </c>
      <c r="O260" s="36">
        <v>0</v>
      </c>
      <c r="P260" s="36">
        <v>0</v>
      </c>
      <c r="Q260" s="36">
        <v>0</v>
      </c>
      <c r="R260" s="36">
        <v>0</v>
      </c>
      <c r="S260" s="36">
        <v>0</v>
      </c>
      <c r="T260" s="36">
        <v>0</v>
      </c>
    </row>
    <row r="261" spans="1:20" s="53" customFormat="1">
      <c r="A261" s="43" t="s">
        <v>98</v>
      </c>
      <c r="B261" s="47" t="s">
        <v>34</v>
      </c>
      <c r="C261" s="37">
        <f t="shared" ref="C261:T261" si="83">SUM(C262)</f>
        <v>4.5999999999999996</v>
      </c>
      <c r="D261" s="37">
        <f t="shared" si="83"/>
        <v>2.2999999999999998</v>
      </c>
      <c r="E261" s="37">
        <f t="shared" si="83"/>
        <v>0</v>
      </c>
      <c r="F261" s="37">
        <f t="shared" si="83"/>
        <v>0</v>
      </c>
      <c r="G261" s="37">
        <f t="shared" si="83"/>
        <v>0</v>
      </c>
      <c r="H261" s="37">
        <f t="shared" si="83"/>
        <v>0</v>
      </c>
      <c r="I261" s="37">
        <f t="shared" si="83"/>
        <v>0</v>
      </c>
      <c r="J261" s="37">
        <f t="shared" si="83"/>
        <v>0</v>
      </c>
      <c r="K261" s="37">
        <f t="shared" si="83"/>
        <v>0</v>
      </c>
      <c r="L261" s="37">
        <f t="shared" si="83"/>
        <v>0</v>
      </c>
      <c r="M261" s="37">
        <f t="shared" si="83"/>
        <v>0</v>
      </c>
      <c r="N261" s="37">
        <f t="shared" si="83"/>
        <v>0</v>
      </c>
      <c r="O261" s="37">
        <f t="shared" si="83"/>
        <v>0</v>
      </c>
      <c r="P261" s="37">
        <f t="shared" si="83"/>
        <v>0</v>
      </c>
      <c r="Q261" s="37">
        <f t="shared" si="83"/>
        <v>0</v>
      </c>
      <c r="R261" s="37">
        <f t="shared" si="83"/>
        <v>0</v>
      </c>
      <c r="S261" s="37">
        <f t="shared" si="83"/>
        <v>0</v>
      </c>
      <c r="T261" s="37">
        <f t="shared" si="83"/>
        <v>0</v>
      </c>
    </row>
    <row r="262" spans="1:20" s="53" customFormat="1">
      <c r="A262" s="58" t="s">
        <v>96</v>
      </c>
      <c r="B262" s="20" t="s">
        <v>34</v>
      </c>
      <c r="C262" s="36">
        <v>4.5999999999999996</v>
      </c>
      <c r="D262" s="36">
        <v>2.2999999999999998</v>
      </c>
      <c r="E262" s="36">
        <v>0</v>
      </c>
      <c r="F262" s="36">
        <v>0</v>
      </c>
      <c r="G262" s="36">
        <v>0</v>
      </c>
      <c r="H262" s="36">
        <v>0</v>
      </c>
      <c r="I262" s="36">
        <v>0</v>
      </c>
      <c r="J262" s="36">
        <v>0</v>
      </c>
      <c r="K262" s="36">
        <v>0</v>
      </c>
      <c r="L262" s="36">
        <v>0</v>
      </c>
      <c r="M262" s="36">
        <v>0</v>
      </c>
      <c r="N262" s="36">
        <v>0</v>
      </c>
      <c r="O262" s="36">
        <v>0</v>
      </c>
      <c r="P262" s="36">
        <v>0</v>
      </c>
      <c r="Q262" s="36">
        <v>0</v>
      </c>
      <c r="R262" s="36">
        <v>0</v>
      </c>
      <c r="S262" s="36">
        <v>0</v>
      </c>
      <c r="T262" s="36">
        <v>0</v>
      </c>
    </row>
    <row r="263" spans="1:20" s="53" customFormat="1">
      <c r="A263" s="43" t="s">
        <v>99</v>
      </c>
      <c r="B263" s="47" t="s">
        <v>34</v>
      </c>
      <c r="C263" s="37">
        <f t="shared" ref="C263:T263" si="84">SUM(C264)</f>
        <v>3.9</v>
      </c>
      <c r="D263" s="37">
        <f t="shared" si="84"/>
        <v>1.5</v>
      </c>
      <c r="E263" s="37">
        <f t="shared" si="84"/>
        <v>0</v>
      </c>
      <c r="F263" s="37">
        <f t="shared" si="84"/>
        <v>0</v>
      </c>
      <c r="G263" s="37">
        <f t="shared" si="84"/>
        <v>0</v>
      </c>
      <c r="H263" s="37">
        <f t="shared" si="84"/>
        <v>0</v>
      </c>
      <c r="I263" s="37">
        <f t="shared" si="84"/>
        <v>0</v>
      </c>
      <c r="J263" s="37">
        <f t="shared" si="84"/>
        <v>0</v>
      </c>
      <c r="K263" s="37">
        <f t="shared" si="84"/>
        <v>0</v>
      </c>
      <c r="L263" s="37">
        <f t="shared" si="84"/>
        <v>0</v>
      </c>
      <c r="M263" s="37">
        <f t="shared" si="84"/>
        <v>0</v>
      </c>
      <c r="N263" s="37">
        <f t="shared" si="84"/>
        <v>0</v>
      </c>
      <c r="O263" s="37">
        <f t="shared" si="84"/>
        <v>0</v>
      </c>
      <c r="P263" s="37">
        <f t="shared" si="84"/>
        <v>0</v>
      </c>
      <c r="Q263" s="37">
        <f t="shared" si="84"/>
        <v>0</v>
      </c>
      <c r="R263" s="37">
        <f t="shared" si="84"/>
        <v>0</v>
      </c>
      <c r="S263" s="37">
        <f t="shared" si="84"/>
        <v>0</v>
      </c>
      <c r="T263" s="37">
        <f t="shared" si="84"/>
        <v>0</v>
      </c>
    </row>
    <row r="264" spans="1:20" s="53" customFormat="1">
      <c r="A264" s="58" t="s">
        <v>96</v>
      </c>
      <c r="B264" s="20" t="s">
        <v>34</v>
      </c>
      <c r="C264" s="36">
        <v>3.9</v>
      </c>
      <c r="D264" s="36">
        <v>1.5</v>
      </c>
      <c r="E264" s="36">
        <v>0</v>
      </c>
      <c r="F264" s="36">
        <v>0</v>
      </c>
      <c r="G264" s="36">
        <v>0</v>
      </c>
      <c r="H264" s="36">
        <v>0</v>
      </c>
      <c r="I264" s="36">
        <v>0</v>
      </c>
      <c r="J264" s="36">
        <v>0</v>
      </c>
      <c r="K264" s="36">
        <v>0</v>
      </c>
      <c r="L264" s="36">
        <v>0</v>
      </c>
      <c r="M264" s="36">
        <v>0</v>
      </c>
      <c r="N264" s="36">
        <v>0</v>
      </c>
      <c r="O264" s="36">
        <v>0</v>
      </c>
      <c r="P264" s="36">
        <v>0</v>
      </c>
      <c r="Q264" s="36">
        <v>0</v>
      </c>
      <c r="R264" s="36">
        <v>0</v>
      </c>
      <c r="S264" s="36">
        <v>0</v>
      </c>
      <c r="T264" s="36">
        <v>0</v>
      </c>
    </row>
    <row r="265" spans="1:20" s="53" customFormat="1" ht="30.75" customHeight="1">
      <c r="A265" s="43" t="s">
        <v>100</v>
      </c>
      <c r="B265" s="47" t="s">
        <v>34</v>
      </c>
      <c r="C265" s="37">
        <f t="shared" ref="C265:T265" si="85">SUM(C266)</f>
        <v>7.2</v>
      </c>
      <c r="D265" s="37">
        <f t="shared" si="85"/>
        <v>4</v>
      </c>
      <c r="E265" s="37">
        <f t="shared" si="85"/>
        <v>0</v>
      </c>
      <c r="F265" s="37">
        <f t="shared" si="85"/>
        <v>0</v>
      </c>
      <c r="G265" s="37">
        <f t="shared" si="85"/>
        <v>0</v>
      </c>
      <c r="H265" s="37">
        <f t="shared" si="85"/>
        <v>0</v>
      </c>
      <c r="I265" s="37">
        <f t="shared" si="85"/>
        <v>0</v>
      </c>
      <c r="J265" s="37">
        <f t="shared" si="85"/>
        <v>0</v>
      </c>
      <c r="K265" s="37">
        <f t="shared" si="85"/>
        <v>0</v>
      </c>
      <c r="L265" s="37">
        <f t="shared" si="85"/>
        <v>0</v>
      </c>
      <c r="M265" s="37">
        <f t="shared" si="85"/>
        <v>0</v>
      </c>
      <c r="N265" s="37">
        <f t="shared" si="85"/>
        <v>0</v>
      </c>
      <c r="O265" s="37">
        <f t="shared" si="85"/>
        <v>0</v>
      </c>
      <c r="P265" s="37">
        <f t="shared" si="85"/>
        <v>0</v>
      </c>
      <c r="Q265" s="37">
        <f t="shared" si="85"/>
        <v>0</v>
      </c>
      <c r="R265" s="37">
        <f t="shared" si="85"/>
        <v>0</v>
      </c>
      <c r="S265" s="37">
        <f t="shared" si="85"/>
        <v>0</v>
      </c>
      <c r="T265" s="37">
        <f t="shared" si="85"/>
        <v>0</v>
      </c>
    </row>
    <row r="266" spans="1:20" s="53" customFormat="1">
      <c r="A266" s="58" t="s">
        <v>96</v>
      </c>
      <c r="B266" s="20" t="s">
        <v>34</v>
      </c>
      <c r="C266" s="36">
        <v>7.2</v>
      </c>
      <c r="D266" s="36">
        <v>4</v>
      </c>
      <c r="E266" s="36">
        <v>0</v>
      </c>
      <c r="F266" s="36">
        <v>0</v>
      </c>
      <c r="G266" s="36">
        <v>0</v>
      </c>
      <c r="H266" s="36">
        <v>0</v>
      </c>
      <c r="I266" s="36">
        <v>0</v>
      </c>
      <c r="J266" s="36">
        <v>0</v>
      </c>
      <c r="K266" s="36">
        <v>0</v>
      </c>
      <c r="L266" s="36">
        <v>0</v>
      </c>
      <c r="M266" s="36">
        <v>0</v>
      </c>
      <c r="N266" s="36">
        <v>0</v>
      </c>
      <c r="O266" s="36">
        <v>0</v>
      </c>
      <c r="P266" s="36">
        <v>0</v>
      </c>
      <c r="Q266" s="36">
        <v>0</v>
      </c>
      <c r="R266" s="36">
        <v>0</v>
      </c>
      <c r="S266" s="36">
        <v>0</v>
      </c>
      <c r="T266" s="36">
        <v>0</v>
      </c>
    </row>
    <row r="267" spans="1:20" s="53" customFormat="1">
      <c r="A267" s="43" t="s">
        <v>101</v>
      </c>
      <c r="B267" s="47" t="s">
        <v>34</v>
      </c>
      <c r="C267" s="37">
        <f t="shared" ref="C267:T267" si="86">SUM(C268)</f>
        <v>11.4</v>
      </c>
      <c r="D267" s="37">
        <f t="shared" si="86"/>
        <v>3.8</v>
      </c>
      <c r="E267" s="37">
        <f t="shared" si="86"/>
        <v>3.9</v>
      </c>
      <c r="F267" s="37">
        <f t="shared" si="86"/>
        <v>4</v>
      </c>
      <c r="G267" s="37">
        <f t="shared" si="86"/>
        <v>4.0999999999999996</v>
      </c>
      <c r="H267" s="37">
        <f t="shared" si="86"/>
        <v>4.3</v>
      </c>
      <c r="I267" s="37">
        <f t="shared" si="86"/>
        <v>4.2</v>
      </c>
      <c r="J267" s="37">
        <f t="shared" si="86"/>
        <v>4.4000000000000004</v>
      </c>
      <c r="K267" s="37">
        <f t="shared" si="86"/>
        <v>4.5999999999999996</v>
      </c>
      <c r="L267" s="37">
        <f t="shared" si="86"/>
        <v>4.5</v>
      </c>
      <c r="M267" s="37">
        <f t="shared" si="86"/>
        <v>4.7</v>
      </c>
      <c r="N267" s="37">
        <f t="shared" si="86"/>
        <v>4.9000000000000004</v>
      </c>
      <c r="O267" s="37">
        <f t="shared" si="86"/>
        <v>4.7</v>
      </c>
      <c r="P267" s="37">
        <f t="shared" si="86"/>
        <v>4.9000000000000004</v>
      </c>
      <c r="Q267" s="37">
        <f t="shared" si="86"/>
        <v>5</v>
      </c>
      <c r="R267" s="37">
        <f t="shared" si="86"/>
        <v>5.2</v>
      </c>
      <c r="S267" s="37">
        <f t="shared" si="86"/>
        <v>5.3</v>
      </c>
      <c r="T267" s="37">
        <f t="shared" si="86"/>
        <v>5.5</v>
      </c>
    </row>
    <row r="268" spans="1:20" s="53" customFormat="1">
      <c r="A268" s="64" t="s">
        <v>102</v>
      </c>
      <c r="B268" s="50" t="s">
        <v>34</v>
      </c>
      <c r="C268" s="65">
        <v>11.4</v>
      </c>
      <c r="D268" s="65">
        <v>3.8</v>
      </c>
      <c r="E268" s="65">
        <v>3.9</v>
      </c>
      <c r="F268" s="65">
        <v>4</v>
      </c>
      <c r="G268" s="65">
        <v>4.0999999999999996</v>
      </c>
      <c r="H268" s="65">
        <v>4.3</v>
      </c>
      <c r="I268" s="65">
        <v>4.2</v>
      </c>
      <c r="J268" s="65">
        <v>4.4000000000000004</v>
      </c>
      <c r="K268" s="65">
        <v>4.5999999999999996</v>
      </c>
      <c r="L268" s="65">
        <v>4.5</v>
      </c>
      <c r="M268" s="65">
        <v>4.7</v>
      </c>
      <c r="N268" s="65">
        <v>4.9000000000000004</v>
      </c>
      <c r="O268" s="65">
        <v>4.7</v>
      </c>
      <c r="P268" s="65">
        <v>4.9000000000000004</v>
      </c>
      <c r="Q268" s="65">
        <v>5</v>
      </c>
      <c r="R268" s="65">
        <v>5.2</v>
      </c>
      <c r="S268" s="65">
        <v>5.3</v>
      </c>
      <c r="T268" s="65">
        <v>5.5</v>
      </c>
    </row>
    <row r="269" spans="1:20" s="53" customFormat="1" ht="31.5">
      <c r="A269" s="43" t="s">
        <v>103</v>
      </c>
      <c r="B269" s="47" t="s">
        <v>34</v>
      </c>
      <c r="C269" s="37">
        <f t="shared" ref="C269:T269" si="87">SUM(C270,C271,C272,C273,C274,C275,C276,C277,C279)</f>
        <v>344.59999999999997</v>
      </c>
      <c r="D269" s="37">
        <f t="shared" si="87"/>
        <v>349.8</v>
      </c>
      <c r="E269" s="37">
        <f t="shared" si="87"/>
        <v>350.2</v>
      </c>
      <c r="F269" s="37">
        <f t="shared" si="87"/>
        <v>348.6</v>
      </c>
      <c r="G269" s="37">
        <f t="shared" si="87"/>
        <v>356.8</v>
      </c>
      <c r="H269" s="37">
        <f t="shared" si="87"/>
        <v>369.9</v>
      </c>
      <c r="I269" s="37">
        <f t="shared" si="87"/>
        <v>351.1</v>
      </c>
      <c r="J269" s="37">
        <f t="shared" si="87"/>
        <v>358.3</v>
      </c>
      <c r="K269" s="37">
        <f t="shared" si="87"/>
        <v>371.4</v>
      </c>
      <c r="L269" s="37">
        <f t="shared" si="87"/>
        <v>351.1</v>
      </c>
      <c r="M269" s="37">
        <f t="shared" si="87"/>
        <v>358.3</v>
      </c>
      <c r="N269" s="37">
        <f t="shared" si="87"/>
        <v>371.4</v>
      </c>
      <c r="O269" s="37">
        <f t="shared" si="87"/>
        <v>351.1</v>
      </c>
      <c r="P269" s="37">
        <f t="shared" si="87"/>
        <v>358.3</v>
      </c>
      <c r="Q269" s="37">
        <f t="shared" si="87"/>
        <v>371.4</v>
      </c>
      <c r="R269" s="37">
        <f t="shared" si="87"/>
        <v>351.1</v>
      </c>
      <c r="S269" s="37">
        <f t="shared" si="87"/>
        <v>358.3</v>
      </c>
      <c r="T269" s="37">
        <f t="shared" si="87"/>
        <v>371.4</v>
      </c>
    </row>
    <row r="270" spans="1:20" s="53" customFormat="1">
      <c r="A270" s="66" t="s">
        <v>104</v>
      </c>
      <c r="B270" s="50" t="s">
        <v>34</v>
      </c>
      <c r="C270" s="36">
        <v>116</v>
      </c>
      <c r="D270" s="36">
        <v>103</v>
      </c>
      <c r="E270" s="36">
        <v>100</v>
      </c>
      <c r="F270" s="36">
        <v>98</v>
      </c>
      <c r="G270" s="36">
        <v>100</v>
      </c>
      <c r="H270" s="36">
        <v>105</v>
      </c>
      <c r="I270" s="36">
        <v>99</v>
      </c>
      <c r="J270" s="36">
        <v>100</v>
      </c>
      <c r="K270" s="36">
        <v>105</v>
      </c>
      <c r="L270" s="36">
        <v>99</v>
      </c>
      <c r="M270" s="36">
        <v>100</v>
      </c>
      <c r="N270" s="36">
        <v>105</v>
      </c>
      <c r="O270" s="36">
        <v>99</v>
      </c>
      <c r="P270" s="36">
        <v>100</v>
      </c>
      <c r="Q270" s="36">
        <v>105</v>
      </c>
      <c r="R270" s="36">
        <v>99</v>
      </c>
      <c r="S270" s="36">
        <v>100</v>
      </c>
      <c r="T270" s="36">
        <v>105</v>
      </c>
    </row>
    <row r="271" spans="1:20" s="53" customFormat="1">
      <c r="A271" s="58" t="s">
        <v>105</v>
      </c>
      <c r="B271" s="50" t="s">
        <v>34</v>
      </c>
      <c r="C271" s="36">
        <v>8.6999999999999993</v>
      </c>
      <c r="D271" s="36">
        <v>6</v>
      </c>
      <c r="E271" s="36">
        <v>7</v>
      </c>
      <c r="F271" s="36">
        <v>7</v>
      </c>
      <c r="G271" s="36">
        <v>7.5</v>
      </c>
      <c r="H271" s="36">
        <v>8</v>
      </c>
      <c r="I271" s="36">
        <v>7</v>
      </c>
      <c r="J271" s="36">
        <v>7.5</v>
      </c>
      <c r="K271" s="36">
        <v>8</v>
      </c>
      <c r="L271" s="36">
        <v>7</v>
      </c>
      <c r="M271" s="36">
        <v>7.5</v>
      </c>
      <c r="N271" s="36">
        <v>8</v>
      </c>
      <c r="O271" s="36">
        <v>7</v>
      </c>
      <c r="P271" s="36">
        <v>7.5</v>
      </c>
      <c r="Q271" s="36">
        <v>8</v>
      </c>
      <c r="R271" s="36">
        <v>7</v>
      </c>
      <c r="S271" s="36">
        <v>7.5</v>
      </c>
      <c r="T271" s="36">
        <v>8</v>
      </c>
    </row>
    <row r="272" spans="1:20" s="53" customFormat="1">
      <c r="A272" s="58" t="s">
        <v>106</v>
      </c>
      <c r="B272" s="50" t="s">
        <v>34</v>
      </c>
      <c r="C272" s="36">
        <v>125</v>
      </c>
      <c r="D272" s="36">
        <v>196</v>
      </c>
      <c r="E272" s="36">
        <v>198</v>
      </c>
      <c r="F272" s="36">
        <v>198</v>
      </c>
      <c r="G272" s="36">
        <v>200</v>
      </c>
      <c r="H272" s="36">
        <v>205</v>
      </c>
      <c r="I272" s="36">
        <v>198</v>
      </c>
      <c r="J272" s="36">
        <v>200</v>
      </c>
      <c r="K272" s="36">
        <v>205</v>
      </c>
      <c r="L272" s="36">
        <v>198</v>
      </c>
      <c r="M272" s="36">
        <v>200</v>
      </c>
      <c r="N272" s="36">
        <v>205</v>
      </c>
      <c r="O272" s="36">
        <v>198</v>
      </c>
      <c r="P272" s="36">
        <v>200</v>
      </c>
      <c r="Q272" s="36">
        <v>205</v>
      </c>
      <c r="R272" s="36">
        <v>198</v>
      </c>
      <c r="S272" s="36">
        <v>200</v>
      </c>
      <c r="T272" s="36">
        <v>205</v>
      </c>
    </row>
    <row r="273" spans="1:20" s="53" customFormat="1">
      <c r="A273" s="58" t="s">
        <v>107</v>
      </c>
      <c r="B273" s="50" t="s">
        <v>34</v>
      </c>
      <c r="C273" s="36">
        <v>0</v>
      </c>
      <c r="D273" s="36">
        <v>9.6</v>
      </c>
      <c r="E273" s="36">
        <v>10</v>
      </c>
      <c r="F273" s="36">
        <v>10</v>
      </c>
      <c r="G273" s="36">
        <v>12</v>
      </c>
      <c r="H273" s="36">
        <v>13</v>
      </c>
      <c r="I273" s="36">
        <v>11</v>
      </c>
      <c r="J273" s="36">
        <v>12.5</v>
      </c>
      <c r="K273" s="36">
        <v>13.5</v>
      </c>
      <c r="L273" s="36">
        <v>11</v>
      </c>
      <c r="M273" s="36">
        <v>12.5</v>
      </c>
      <c r="N273" s="36">
        <v>13.5</v>
      </c>
      <c r="O273" s="36">
        <v>11</v>
      </c>
      <c r="P273" s="36">
        <v>12.5</v>
      </c>
      <c r="Q273" s="36">
        <v>13.5</v>
      </c>
      <c r="R273" s="36">
        <v>11</v>
      </c>
      <c r="S273" s="36">
        <v>12.5</v>
      </c>
      <c r="T273" s="36">
        <v>13.5</v>
      </c>
    </row>
    <row r="274" spans="1:20" s="53" customFormat="1">
      <c r="A274" s="58" t="s">
        <v>108</v>
      </c>
      <c r="B274" s="50" t="s">
        <v>34</v>
      </c>
      <c r="C274" s="36">
        <v>16</v>
      </c>
      <c r="D274" s="36">
        <v>16</v>
      </c>
      <c r="E274" s="36">
        <v>16</v>
      </c>
      <c r="F274" s="36">
        <v>16.100000000000001</v>
      </c>
      <c r="G274" s="36">
        <v>16.3</v>
      </c>
      <c r="H274" s="36">
        <v>16.399999999999999</v>
      </c>
      <c r="I274" s="36">
        <v>16.100000000000001</v>
      </c>
      <c r="J274" s="36">
        <v>16.3</v>
      </c>
      <c r="K274" s="36">
        <v>16.399999999999999</v>
      </c>
      <c r="L274" s="36">
        <v>16.100000000000001</v>
      </c>
      <c r="M274" s="36">
        <v>16.3</v>
      </c>
      <c r="N274" s="36">
        <v>16.399999999999999</v>
      </c>
      <c r="O274" s="36">
        <v>16.100000000000001</v>
      </c>
      <c r="P274" s="36">
        <v>16.3</v>
      </c>
      <c r="Q274" s="36">
        <v>16.399999999999999</v>
      </c>
      <c r="R274" s="36">
        <v>16.100000000000001</v>
      </c>
      <c r="S274" s="36">
        <v>16.3</v>
      </c>
      <c r="T274" s="36">
        <v>16.399999999999999</v>
      </c>
    </row>
    <row r="275" spans="1:20" s="53" customFormat="1">
      <c r="A275" s="58" t="s">
        <v>109</v>
      </c>
      <c r="B275" s="50" t="s">
        <v>34</v>
      </c>
      <c r="C275" s="36">
        <v>12.9</v>
      </c>
      <c r="D275" s="36">
        <v>7.2</v>
      </c>
      <c r="E275" s="36">
        <v>7.2</v>
      </c>
      <c r="F275" s="36">
        <v>7.5</v>
      </c>
      <c r="G275" s="36">
        <v>8</v>
      </c>
      <c r="H275" s="36">
        <v>9</v>
      </c>
      <c r="I275" s="36">
        <v>8</v>
      </c>
      <c r="J275" s="36">
        <v>9</v>
      </c>
      <c r="K275" s="36">
        <v>10</v>
      </c>
      <c r="L275" s="36">
        <v>8</v>
      </c>
      <c r="M275" s="36">
        <v>9</v>
      </c>
      <c r="N275" s="36">
        <v>10</v>
      </c>
      <c r="O275" s="36">
        <v>8</v>
      </c>
      <c r="P275" s="36">
        <v>9</v>
      </c>
      <c r="Q275" s="36">
        <v>10</v>
      </c>
      <c r="R275" s="36">
        <v>8</v>
      </c>
      <c r="S275" s="36">
        <v>9</v>
      </c>
      <c r="T275" s="36">
        <v>10</v>
      </c>
    </row>
    <row r="276" spans="1:20" s="53" customFormat="1" ht="31.5">
      <c r="A276" s="58" t="s">
        <v>110</v>
      </c>
      <c r="B276" s="50" t="s">
        <v>34</v>
      </c>
      <c r="C276" s="36">
        <v>12</v>
      </c>
      <c r="D276" s="36">
        <v>12</v>
      </c>
      <c r="E276" s="36">
        <v>12</v>
      </c>
      <c r="F276" s="36">
        <v>12</v>
      </c>
      <c r="G276" s="36">
        <v>13</v>
      </c>
      <c r="H276" s="36">
        <v>13.5</v>
      </c>
      <c r="I276" s="36">
        <v>12</v>
      </c>
      <c r="J276" s="36">
        <v>13</v>
      </c>
      <c r="K276" s="36">
        <v>13.5</v>
      </c>
      <c r="L276" s="36">
        <v>12</v>
      </c>
      <c r="M276" s="36">
        <v>13</v>
      </c>
      <c r="N276" s="36">
        <v>13.5</v>
      </c>
      <c r="O276" s="36">
        <v>12</v>
      </c>
      <c r="P276" s="36">
        <v>13</v>
      </c>
      <c r="Q276" s="36">
        <v>13.5</v>
      </c>
      <c r="R276" s="36">
        <v>12</v>
      </c>
      <c r="S276" s="36">
        <v>13</v>
      </c>
      <c r="T276" s="36">
        <v>13.5</v>
      </c>
    </row>
    <row r="277" spans="1:20" s="53" customFormat="1">
      <c r="A277" s="58" t="s">
        <v>111</v>
      </c>
      <c r="B277" s="50" t="s">
        <v>34</v>
      </c>
      <c r="C277" s="36">
        <v>22</v>
      </c>
      <c r="D277" s="36">
        <v>0</v>
      </c>
      <c r="E277" s="36">
        <v>0</v>
      </c>
      <c r="F277" s="36">
        <v>0</v>
      </c>
      <c r="G277" s="36">
        <v>0</v>
      </c>
      <c r="H277" s="36">
        <v>0</v>
      </c>
      <c r="I277" s="36">
        <v>0</v>
      </c>
      <c r="J277" s="36">
        <v>0</v>
      </c>
      <c r="K277" s="36">
        <v>0</v>
      </c>
      <c r="L277" s="36">
        <v>0</v>
      </c>
      <c r="M277" s="36">
        <v>0</v>
      </c>
      <c r="N277" s="36">
        <v>0</v>
      </c>
      <c r="O277" s="36">
        <v>0</v>
      </c>
      <c r="P277" s="36">
        <v>0</v>
      </c>
      <c r="Q277" s="36">
        <v>0</v>
      </c>
      <c r="R277" s="36">
        <v>0</v>
      </c>
      <c r="S277" s="36">
        <v>0</v>
      </c>
      <c r="T277" s="36">
        <v>0</v>
      </c>
    </row>
    <row r="278" spans="1:20" s="53" customFormat="1">
      <c r="A278" s="58" t="s">
        <v>112</v>
      </c>
      <c r="B278" s="50" t="s">
        <v>34</v>
      </c>
      <c r="C278" s="36">
        <v>0</v>
      </c>
      <c r="D278" s="36">
        <v>0</v>
      </c>
      <c r="E278" s="36">
        <v>0</v>
      </c>
      <c r="F278" s="36">
        <v>0</v>
      </c>
      <c r="G278" s="36">
        <v>0</v>
      </c>
      <c r="H278" s="36">
        <v>0</v>
      </c>
      <c r="I278" s="36">
        <v>0</v>
      </c>
      <c r="J278" s="36">
        <v>0</v>
      </c>
      <c r="K278" s="36">
        <v>0</v>
      </c>
      <c r="L278" s="36">
        <v>0</v>
      </c>
      <c r="M278" s="36">
        <v>0</v>
      </c>
      <c r="N278" s="36">
        <v>0</v>
      </c>
      <c r="O278" s="36">
        <v>0</v>
      </c>
      <c r="P278" s="36">
        <v>0</v>
      </c>
      <c r="Q278" s="36">
        <v>0</v>
      </c>
      <c r="R278" s="36">
        <v>0</v>
      </c>
      <c r="S278" s="36">
        <v>0</v>
      </c>
      <c r="T278" s="36">
        <v>0</v>
      </c>
    </row>
    <row r="279" spans="1:20" s="53" customFormat="1">
      <c r="A279" s="58" t="s">
        <v>113</v>
      </c>
      <c r="B279" s="50" t="s">
        <v>34</v>
      </c>
      <c r="C279" s="36">
        <v>32</v>
      </c>
      <c r="D279" s="36">
        <v>0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6">
        <v>0</v>
      </c>
      <c r="T279" s="36">
        <v>0</v>
      </c>
    </row>
    <row r="280" spans="1:20">
      <c r="A280" s="43" t="s">
        <v>114</v>
      </c>
      <c r="B280" s="50"/>
      <c r="C280" s="36"/>
      <c r="D280" s="36"/>
      <c r="E280" s="36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</row>
    <row r="281" spans="1:20" s="53" customFormat="1">
      <c r="A281" s="43" t="s">
        <v>115</v>
      </c>
      <c r="B281" s="47" t="s">
        <v>34</v>
      </c>
      <c r="C281" s="36">
        <v>26.4</v>
      </c>
      <c r="D281" s="36">
        <v>12.51</v>
      </c>
      <c r="E281" s="36">
        <v>15</v>
      </c>
      <c r="F281" s="36">
        <v>19</v>
      </c>
      <c r="G281" s="36">
        <v>20</v>
      </c>
      <c r="H281" s="36">
        <v>21</v>
      </c>
      <c r="I281" s="36">
        <v>19</v>
      </c>
      <c r="J281" s="36">
        <v>20</v>
      </c>
      <c r="K281" s="36">
        <v>21</v>
      </c>
      <c r="L281" s="36">
        <v>19</v>
      </c>
      <c r="M281" s="36">
        <v>20</v>
      </c>
      <c r="N281" s="36">
        <v>21</v>
      </c>
      <c r="O281" s="36">
        <v>19</v>
      </c>
      <c r="P281" s="36">
        <v>20</v>
      </c>
      <c r="Q281" s="36">
        <v>21</v>
      </c>
      <c r="R281" s="36">
        <v>19</v>
      </c>
      <c r="S281" s="36">
        <v>20</v>
      </c>
      <c r="T281" s="36">
        <v>21</v>
      </c>
    </row>
    <row r="282" spans="1:20" s="53" customFormat="1" ht="31.5">
      <c r="A282" s="43" t="s">
        <v>116</v>
      </c>
      <c r="B282" s="47" t="s">
        <v>34</v>
      </c>
      <c r="C282" s="36">
        <v>16.059999999999999</v>
      </c>
      <c r="D282" s="36">
        <v>11.04</v>
      </c>
      <c r="E282" s="36">
        <v>20</v>
      </c>
      <c r="F282" s="36">
        <v>19</v>
      </c>
      <c r="G282" s="36">
        <v>20</v>
      </c>
      <c r="H282" s="36">
        <v>21</v>
      </c>
      <c r="I282" s="36">
        <v>19</v>
      </c>
      <c r="J282" s="36">
        <v>20</v>
      </c>
      <c r="K282" s="36">
        <v>21</v>
      </c>
      <c r="L282" s="36">
        <v>19</v>
      </c>
      <c r="M282" s="36">
        <v>20</v>
      </c>
      <c r="N282" s="36">
        <v>21</v>
      </c>
      <c r="O282" s="36">
        <v>19</v>
      </c>
      <c r="P282" s="36">
        <v>20</v>
      </c>
      <c r="Q282" s="36">
        <v>21</v>
      </c>
      <c r="R282" s="36">
        <v>19</v>
      </c>
      <c r="S282" s="36">
        <v>20</v>
      </c>
      <c r="T282" s="36">
        <v>21</v>
      </c>
    </row>
    <row r="283" spans="1:20" s="53" customFormat="1">
      <c r="A283" s="43" t="s">
        <v>117</v>
      </c>
      <c r="B283" s="47" t="s">
        <v>34</v>
      </c>
      <c r="C283" s="36">
        <v>0.4</v>
      </c>
      <c r="D283" s="36">
        <v>1.4</v>
      </c>
      <c r="E283" s="36">
        <v>1</v>
      </c>
      <c r="F283" s="36">
        <v>1.2</v>
      </c>
      <c r="G283" s="36">
        <v>1.5</v>
      </c>
      <c r="H283" s="36">
        <v>1.6</v>
      </c>
      <c r="I283" s="36">
        <v>1.2</v>
      </c>
      <c r="J283" s="36">
        <v>1.5</v>
      </c>
      <c r="K283" s="36">
        <v>1.6</v>
      </c>
      <c r="L283" s="36">
        <v>1.2</v>
      </c>
      <c r="M283" s="36">
        <v>1.5</v>
      </c>
      <c r="N283" s="36">
        <v>1.6</v>
      </c>
      <c r="O283" s="36">
        <v>1.2</v>
      </c>
      <c r="P283" s="36">
        <v>1.5</v>
      </c>
      <c r="Q283" s="36">
        <v>1.6</v>
      </c>
      <c r="R283" s="36">
        <v>1.2</v>
      </c>
      <c r="S283" s="36">
        <v>1.5</v>
      </c>
      <c r="T283" s="36">
        <v>1.6</v>
      </c>
    </row>
    <row r="284" spans="1:20" s="53" customFormat="1" ht="29.25">
      <c r="A284" s="43" t="s">
        <v>118</v>
      </c>
      <c r="B284" s="47" t="s">
        <v>119</v>
      </c>
      <c r="C284" s="36">
        <v>21.3</v>
      </c>
      <c r="D284" s="36">
        <v>13.25</v>
      </c>
      <c r="E284" s="36">
        <v>20</v>
      </c>
      <c r="F284" s="36">
        <v>24</v>
      </c>
      <c r="G284" s="36">
        <v>25</v>
      </c>
      <c r="H284" s="36">
        <v>28</v>
      </c>
      <c r="I284" s="36">
        <v>29</v>
      </c>
      <c r="J284" s="36">
        <v>30</v>
      </c>
      <c r="K284" s="36">
        <v>31</v>
      </c>
      <c r="L284" s="36">
        <v>31</v>
      </c>
      <c r="M284" s="36">
        <v>32</v>
      </c>
      <c r="N284" s="36">
        <v>33</v>
      </c>
      <c r="O284" s="36">
        <v>31</v>
      </c>
      <c r="P284" s="36">
        <v>32</v>
      </c>
      <c r="Q284" s="36">
        <v>33</v>
      </c>
      <c r="R284" s="36">
        <v>31</v>
      </c>
      <c r="S284" s="36">
        <v>32</v>
      </c>
      <c r="T284" s="36">
        <v>33</v>
      </c>
    </row>
    <row r="285" spans="1:20" s="53" customFormat="1" ht="31.5">
      <c r="A285" s="43" t="s">
        <v>120</v>
      </c>
      <c r="B285" s="47" t="s">
        <v>34</v>
      </c>
      <c r="C285" s="36">
        <v>3.59</v>
      </c>
      <c r="D285" s="36">
        <v>8.94</v>
      </c>
      <c r="E285" s="36">
        <v>10</v>
      </c>
      <c r="F285" s="36">
        <v>9</v>
      </c>
      <c r="G285" s="36">
        <v>10</v>
      </c>
      <c r="H285" s="36">
        <v>11</v>
      </c>
      <c r="I285" s="36">
        <v>9</v>
      </c>
      <c r="J285" s="36">
        <v>10</v>
      </c>
      <c r="K285" s="36">
        <v>11</v>
      </c>
      <c r="L285" s="36">
        <v>9</v>
      </c>
      <c r="M285" s="36">
        <v>10</v>
      </c>
      <c r="N285" s="36">
        <v>11</v>
      </c>
      <c r="O285" s="36">
        <v>9</v>
      </c>
      <c r="P285" s="36">
        <v>10</v>
      </c>
      <c r="Q285" s="36">
        <v>11</v>
      </c>
      <c r="R285" s="36">
        <v>9</v>
      </c>
      <c r="S285" s="36">
        <v>10</v>
      </c>
      <c r="T285" s="36">
        <v>11</v>
      </c>
    </row>
    <row r="286" spans="1:20" s="53" customFormat="1" ht="29.25">
      <c r="A286" s="43" t="s">
        <v>121</v>
      </c>
      <c r="B286" s="47" t="s">
        <v>119</v>
      </c>
      <c r="C286" s="36">
        <v>23.7</v>
      </c>
      <c r="D286" s="36">
        <v>24.86</v>
      </c>
      <c r="E286" s="36">
        <v>25</v>
      </c>
      <c r="F286" s="36">
        <v>29</v>
      </c>
      <c r="G286" s="36">
        <v>30</v>
      </c>
      <c r="H286" s="36">
        <v>32</v>
      </c>
      <c r="I286" s="36">
        <v>34</v>
      </c>
      <c r="J286" s="36">
        <v>35</v>
      </c>
      <c r="K286" s="36">
        <v>36</v>
      </c>
      <c r="L286" s="36">
        <v>34</v>
      </c>
      <c r="M286" s="36">
        <v>35</v>
      </c>
      <c r="N286" s="36">
        <v>36</v>
      </c>
      <c r="O286" s="36">
        <v>34</v>
      </c>
      <c r="P286" s="36">
        <v>35</v>
      </c>
      <c r="Q286" s="36">
        <v>36</v>
      </c>
      <c r="R286" s="36">
        <v>34</v>
      </c>
      <c r="S286" s="36">
        <v>35</v>
      </c>
      <c r="T286" s="36">
        <v>36</v>
      </c>
    </row>
    <row r="287" spans="1:20" s="53" customFormat="1" ht="29.25">
      <c r="A287" s="43" t="s">
        <v>122</v>
      </c>
      <c r="B287" s="47" t="s">
        <v>119</v>
      </c>
      <c r="C287" s="36">
        <v>366.7</v>
      </c>
      <c r="D287" s="36">
        <v>326.98</v>
      </c>
      <c r="E287" s="36">
        <v>400</v>
      </c>
      <c r="F287" s="36">
        <v>440</v>
      </c>
      <c r="G287" s="36">
        <v>450</v>
      </c>
      <c r="H287" s="36">
        <v>460</v>
      </c>
      <c r="I287" s="36">
        <v>460</v>
      </c>
      <c r="J287" s="36">
        <v>480</v>
      </c>
      <c r="K287" s="36">
        <v>500</v>
      </c>
      <c r="L287" s="36">
        <v>480</v>
      </c>
      <c r="M287" s="36">
        <v>500</v>
      </c>
      <c r="N287" s="36">
        <v>530</v>
      </c>
      <c r="O287" s="36">
        <v>480</v>
      </c>
      <c r="P287" s="36">
        <v>500</v>
      </c>
      <c r="Q287" s="36">
        <v>530</v>
      </c>
      <c r="R287" s="36">
        <v>530</v>
      </c>
      <c r="S287" s="36">
        <v>550</v>
      </c>
      <c r="T287" s="36">
        <v>580</v>
      </c>
    </row>
    <row r="288" spans="1:20" s="53" customFormat="1" ht="29.25">
      <c r="A288" s="43" t="s">
        <v>123</v>
      </c>
      <c r="B288" s="47" t="s">
        <v>119</v>
      </c>
      <c r="C288" s="36">
        <v>67.3</v>
      </c>
      <c r="D288" s="36">
        <v>242.45</v>
      </c>
      <c r="E288" s="36">
        <v>300</v>
      </c>
      <c r="F288" s="36">
        <v>300</v>
      </c>
      <c r="G288" s="36">
        <v>350</v>
      </c>
      <c r="H288" s="36">
        <v>360</v>
      </c>
      <c r="I288" s="36">
        <v>360</v>
      </c>
      <c r="J288" s="36">
        <v>400</v>
      </c>
      <c r="K288" s="36">
        <v>410</v>
      </c>
      <c r="L288" s="36">
        <v>400</v>
      </c>
      <c r="M288" s="36">
        <v>420</v>
      </c>
      <c r="N288" s="36">
        <v>450</v>
      </c>
      <c r="O288" s="36">
        <v>450</v>
      </c>
      <c r="P288" s="36">
        <v>500</v>
      </c>
      <c r="Q288" s="36">
        <v>510</v>
      </c>
      <c r="R288" s="36">
        <v>500</v>
      </c>
      <c r="S288" s="36">
        <v>550</v>
      </c>
      <c r="T288" s="36">
        <v>520</v>
      </c>
    </row>
    <row r="289" spans="1:13">
      <c r="A289" s="1"/>
      <c r="B289" s="2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>
      <c r="A290" s="1"/>
      <c r="B290" s="2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>
      <c r="A291" s="1"/>
      <c r="B291" s="2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>
      <c r="A292" s="1"/>
      <c r="B292" s="2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>
      <c r="A293" s="1"/>
      <c r="B293" s="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>
      <c r="A294" s="1"/>
      <c r="B294" s="2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>
      <c r="A295" s="1"/>
      <c r="B295" s="2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>
      <c r="A296" s="1"/>
      <c r="B296" s="2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>
      <c r="A297" s="1"/>
      <c r="B297" s="2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>
      <c r="A298" s="1"/>
      <c r="B298" s="2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>
      <c r="A299" s="1"/>
      <c r="B299" s="2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>
      <c r="A300" s="1"/>
      <c r="B300" s="2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>
      <c r="A301" s="1"/>
      <c r="B301" s="2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>
      <c r="A302" s="1"/>
      <c r="B302" s="2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>
      <c r="A303" s="1"/>
      <c r="B303" s="2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>
      <c r="A304" s="1"/>
      <c r="B304" s="2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>
      <c r="A305" s="1"/>
      <c r="B305" s="2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>
      <c r="A306" s="1"/>
      <c r="B306" s="2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>
      <c r="A307" s="1"/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>
      <c r="A308" s="1"/>
      <c r="B308" s="2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>
      <c r="A309" s="1"/>
      <c r="B309" s="2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>
      <c r="A310" s="1"/>
      <c r="B310" s="2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>
      <c r="A311" s="1"/>
      <c r="B311" s="2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  <row r="312" spans="1:13">
      <c r="A312" s="1"/>
      <c r="B312" s="2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</row>
    <row r="313" spans="1:13">
      <c r="A313" s="1"/>
      <c r="B313" s="2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</row>
    <row r="314" spans="1:13">
      <c r="A314" s="1"/>
      <c r="B314" s="2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</row>
    <row r="315" spans="1:13">
      <c r="A315" s="1"/>
      <c r="B315" s="2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</row>
    <row r="316" spans="1:13">
      <c r="A316" s="1"/>
      <c r="B316" s="2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</row>
    <row r="317" spans="1:13">
      <c r="A317" s="1"/>
      <c r="B317" s="2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</row>
    <row r="318" spans="1:13">
      <c r="A318" s="1"/>
      <c r="B318" s="2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</row>
    <row r="319" spans="1:13">
      <c r="A319" s="1"/>
      <c r="B319" s="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</row>
    <row r="320" spans="1:13">
      <c r="A320" s="1"/>
      <c r="B320" s="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</row>
    <row r="321" spans="1:13">
      <c r="A321" s="1"/>
      <c r="B321" s="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</row>
    <row r="322" spans="1:13">
      <c r="A322" s="1"/>
      <c r="B322" s="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</row>
    <row r="323" spans="1:13">
      <c r="A323" s="1"/>
      <c r="B323" s="2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</row>
    <row r="324" spans="1:13">
      <c r="A324" s="1"/>
      <c r="B324" s="2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</row>
    <row r="325" spans="1:13">
      <c r="A325" s="1"/>
      <c r="B325" s="2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</row>
    <row r="326" spans="1:13">
      <c r="A326" s="1"/>
      <c r="B326" s="2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</row>
    <row r="327" spans="1:13">
      <c r="A327" s="1"/>
      <c r="B327" s="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</row>
    <row r="328" spans="1:13">
      <c r="A328" s="1"/>
      <c r="B328" s="2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</row>
    <row r="329" spans="1:13">
      <c r="A329" s="1"/>
      <c r="B329" s="2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</row>
    <row r="330" spans="1:13">
      <c r="A330" s="1"/>
      <c r="B330" s="2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</row>
    <row r="331" spans="1:13">
      <c r="A331" s="1"/>
      <c r="B331" s="2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</row>
    <row r="332" spans="1:13">
      <c r="A332" s="1"/>
      <c r="B332" s="2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</row>
    <row r="333" spans="1:13">
      <c r="A333" s="1"/>
      <c r="B333" s="2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</row>
    <row r="334" spans="1:13">
      <c r="A334" s="1"/>
      <c r="B334" s="2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</row>
    <row r="335" spans="1:13">
      <c r="A335" s="1"/>
      <c r="B335" s="2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</row>
    <row r="336" spans="1:13">
      <c r="A336" s="1"/>
      <c r="B336" s="2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</row>
    <row r="337" spans="1:13">
      <c r="A337" s="1"/>
      <c r="B337" s="2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</row>
    <row r="338" spans="1:13">
      <c r="A338" s="1"/>
      <c r="B338" s="2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</row>
    <row r="339" spans="1:13">
      <c r="A339" s="1"/>
      <c r="B339" s="2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</row>
    <row r="340" spans="1:13">
      <c r="A340" s="1"/>
      <c r="B340" s="2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</row>
    <row r="341" spans="1:13">
      <c r="A341" s="1"/>
      <c r="B341" s="2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</row>
    <row r="342" spans="1:13">
      <c r="A342" s="1"/>
      <c r="B342" s="2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</row>
    <row r="343" spans="1:13">
      <c r="A343" s="1"/>
      <c r="B343" s="2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</row>
    <row r="344" spans="1:13">
      <c r="A344" s="1"/>
      <c r="B344" s="2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</row>
    <row r="345" spans="1:13">
      <c r="A345" s="1"/>
      <c r="B345" s="2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</row>
    <row r="346" spans="1:13">
      <c r="A346" s="1"/>
      <c r="B346" s="2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</row>
    <row r="347" spans="1:13">
      <c r="A347" s="1"/>
      <c r="B347" s="2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</row>
    <row r="348" spans="1:13">
      <c r="A348" s="1"/>
      <c r="B348" s="2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</row>
    <row r="349" spans="1:13">
      <c r="A349" s="1"/>
      <c r="B349" s="2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</row>
    <row r="350" spans="1:13">
      <c r="A350" s="1"/>
      <c r="B350" s="2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</row>
    <row r="351" spans="1:13">
      <c r="A351" s="1"/>
      <c r="B351" s="2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</row>
    <row r="352" spans="1:13">
      <c r="A352" s="1"/>
      <c r="B352" s="2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</row>
    <row r="353" spans="1:13">
      <c r="A353" s="1"/>
      <c r="B353" s="2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</row>
    <row r="354" spans="1:13">
      <c r="A354" s="1"/>
      <c r="B354" s="2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</row>
    <row r="355" spans="1:13">
      <c r="A355" s="1"/>
      <c r="B355" s="2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</row>
    <row r="356" spans="1:13">
      <c r="A356" s="1"/>
      <c r="B356" s="2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</row>
    <row r="357" spans="1:13">
      <c r="A357" s="1"/>
      <c r="B357" s="2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</row>
    <row r="358" spans="1:13">
      <c r="A358" s="1"/>
      <c r="B358" s="2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</row>
    <row r="359" spans="1:13">
      <c r="A359" s="1"/>
      <c r="B359" s="2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</row>
    <row r="360" spans="1:13">
      <c r="A360" s="1"/>
      <c r="B360" s="2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</row>
    <row r="361" spans="1:13">
      <c r="A361" s="1"/>
      <c r="B361" s="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</row>
    <row r="362" spans="1:13">
      <c r="A362" s="1"/>
      <c r="B362" s="2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</row>
    <row r="363" spans="1:13">
      <c r="A363" s="1"/>
      <c r="B363" s="2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</row>
    <row r="364" spans="1:13">
      <c r="A364" s="1"/>
      <c r="B364" s="2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</row>
    <row r="365" spans="1:13">
      <c r="A365" s="1"/>
      <c r="B365" s="2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</row>
    <row r="366" spans="1:13">
      <c r="A366" s="1"/>
      <c r="B366" s="2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</row>
    <row r="367" spans="1:13">
      <c r="A367" s="1"/>
      <c r="B367" s="2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</row>
    <row r="368" spans="1:13">
      <c r="A368" s="1"/>
      <c r="B368" s="2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</row>
    <row r="369" spans="1:13">
      <c r="A369" s="1"/>
      <c r="B369" s="2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</row>
    <row r="370" spans="1:13">
      <c r="A370" s="1"/>
      <c r="B370" s="2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</row>
    <row r="371" spans="1:13">
      <c r="A371" s="1"/>
      <c r="B371" s="2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</row>
    <row r="372" spans="1:13">
      <c r="A372" s="1"/>
      <c r="B372" s="2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</row>
    <row r="373" spans="1:13">
      <c r="A373" s="1"/>
      <c r="B373" s="2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</row>
    <row r="374" spans="1:13">
      <c r="A374" s="1"/>
      <c r="B374" s="2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</row>
    <row r="375" spans="1:13">
      <c r="A375" s="1"/>
      <c r="B375" s="2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</row>
    <row r="376" spans="1:13">
      <c r="A376" s="1"/>
      <c r="B376" s="2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</row>
    <row r="377" spans="1:13">
      <c r="A377" s="1"/>
      <c r="B377" s="2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</row>
    <row r="378" spans="1:13">
      <c r="A378" s="1"/>
      <c r="B378" s="2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</row>
    <row r="379" spans="1:13">
      <c r="A379" s="1"/>
      <c r="B379" s="2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</row>
    <row r="380" spans="1:13">
      <c r="A380" s="1"/>
      <c r="B380" s="2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</row>
    <row r="381" spans="1:13">
      <c r="A381" s="1"/>
      <c r="B381" s="2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</row>
    <row r="382" spans="1:13">
      <c r="A382" s="1"/>
      <c r="B382" s="2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</row>
    <row r="383" spans="1:13">
      <c r="A383" s="1"/>
      <c r="B383" s="2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</row>
    <row r="384" spans="1:13">
      <c r="A384" s="1"/>
      <c r="B384" s="2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</row>
    <row r="385" spans="1:13">
      <c r="A385" s="1"/>
      <c r="B385" s="2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</row>
    <row r="386" spans="1:13">
      <c r="A386" s="1"/>
      <c r="B386" s="2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</row>
    <row r="387" spans="1:13">
      <c r="A387" s="1"/>
      <c r="B387" s="2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</row>
    <row r="388" spans="1:13">
      <c r="A388" s="1"/>
      <c r="B388" s="2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</row>
    <row r="389" spans="1:13">
      <c r="A389" s="1"/>
      <c r="B389" s="2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</row>
    <row r="390" spans="1:13">
      <c r="A390" s="1"/>
      <c r="B390" s="2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</row>
    <row r="391" spans="1:13">
      <c r="A391" s="1"/>
      <c r="B391" s="2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</row>
    <row r="392" spans="1:13">
      <c r="A392" s="1"/>
      <c r="B392" s="2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</row>
    <row r="393" spans="1:13">
      <c r="A393" s="1"/>
      <c r="B393" s="2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</row>
    <row r="394" spans="1:13">
      <c r="A394" s="1"/>
      <c r="B394" s="2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</row>
    <row r="395" spans="1:13">
      <c r="A395" s="1"/>
      <c r="B395" s="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</row>
    <row r="396" spans="1:13">
      <c r="A396" s="1"/>
      <c r="B396" s="2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</row>
    <row r="397" spans="1:13">
      <c r="A397" s="1"/>
      <c r="B397" s="2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</row>
    <row r="398" spans="1:13">
      <c r="A398" s="1"/>
      <c r="B398" s="2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</row>
    <row r="399" spans="1:13">
      <c r="A399" s="1"/>
      <c r="B399" s="2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</row>
    <row r="400" spans="1:13">
      <c r="A400" s="1"/>
      <c r="B400" s="2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</row>
    <row r="401" spans="1:13">
      <c r="A401" s="1"/>
      <c r="B401" s="2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</row>
    <row r="402" spans="1:13">
      <c r="A402" s="1"/>
      <c r="B402" s="2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</row>
    <row r="403" spans="1:13">
      <c r="A403" s="1"/>
      <c r="B403" s="2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</row>
    <row r="404" spans="1:13">
      <c r="A404" s="1"/>
      <c r="B404" s="2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</row>
    <row r="405" spans="1:13">
      <c r="A405" s="1"/>
      <c r="B405" s="2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</row>
    <row r="406" spans="1:13">
      <c r="A406" s="1"/>
      <c r="B406" s="2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</row>
    <row r="407" spans="1:13">
      <c r="A407" s="1"/>
      <c r="B407" s="2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</row>
    <row r="408" spans="1:13">
      <c r="A408" s="1"/>
      <c r="B408" s="2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</row>
    <row r="409" spans="1:13">
      <c r="A409" s="1"/>
      <c r="B409" s="2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</row>
    <row r="410" spans="1:13">
      <c r="A410" s="1"/>
      <c r="B410" s="2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</row>
    <row r="411" spans="1:13">
      <c r="A411" s="1"/>
      <c r="B411" s="2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</row>
    <row r="412" spans="1:13">
      <c r="A412" s="1"/>
      <c r="B412" s="2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</row>
    <row r="413" spans="1:13">
      <c r="A413" s="1"/>
      <c r="B413" s="2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</row>
    <row r="414" spans="1:13">
      <c r="A414" s="1"/>
      <c r="B414" s="2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</row>
    <row r="415" spans="1:13">
      <c r="A415" s="1"/>
      <c r="B415" s="2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</row>
    <row r="416" spans="1:13">
      <c r="A416" s="1"/>
      <c r="B416" s="2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</row>
    <row r="417" spans="1:13">
      <c r="A417" s="1"/>
      <c r="B417" s="2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</row>
    <row r="418" spans="1:13">
      <c r="A418" s="1"/>
      <c r="B418" s="2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</row>
    <row r="419" spans="1:13">
      <c r="A419" s="1"/>
      <c r="B419" s="2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</row>
    <row r="420" spans="1:13">
      <c r="A420" s="1"/>
      <c r="B420" s="2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</row>
    <row r="421" spans="1:13">
      <c r="A421" s="1"/>
      <c r="B421" s="2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</row>
    <row r="422" spans="1:13">
      <c r="A422" s="1"/>
      <c r="B422" s="2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</row>
    <row r="423" spans="1:13">
      <c r="A423" s="1"/>
      <c r="B423" s="2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</row>
    <row r="424" spans="1:13">
      <c r="A424" s="1"/>
      <c r="B424" s="2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</row>
    <row r="425" spans="1:13">
      <c r="A425" s="1"/>
      <c r="B425" s="2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</row>
    <row r="426" spans="1:13">
      <c r="A426" s="1"/>
      <c r="B426" s="2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</row>
    <row r="427" spans="1:13">
      <c r="A427" s="1"/>
      <c r="B427" s="2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</row>
    <row r="428" spans="1:13">
      <c r="A428" s="1"/>
      <c r="B428" s="2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</row>
    <row r="429" spans="1:13">
      <c r="A429" s="1"/>
      <c r="B429" s="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</row>
    <row r="430" spans="1:13">
      <c r="A430" s="1"/>
      <c r="B430" s="2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</row>
    <row r="431" spans="1:13">
      <c r="A431" s="1"/>
      <c r="B431" s="2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</row>
    <row r="432" spans="1:13">
      <c r="A432" s="1"/>
      <c r="B432" s="2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</row>
    <row r="433" spans="1:13">
      <c r="A433" s="1"/>
      <c r="B433" s="2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</row>
    <row r="434" spans="1:13">
      <c r="A434" s="1"/>
      <c r="B434" s="2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</row>
    <row r="435" spans="1:13">
      <c r="A435" s="1"/>
      <c r="B435" s="2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</row>
    <row r="436" spans="1:13">
      <c r="A436" s="1"/>
      <c r="B436" s="2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</row>
    <row r="437" spans="1:13">
      <c r="A437" s="1"/>
      <c r="B437" s="2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</row>
    <row r="438" spans="1:13">
      <c r="A438" s="1"/>
      <c r="B438" s="2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</row>
    <row r="439" spans="1:13">
      <c r="A439" s="1"/>
      <c r="B439" s="2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</row>
    <row r="440" spans="1:13">
      <c r="A440" s="1"/>
      <c r="B440" s="2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</row>
    <row r="441" spans="1:13">
      <c r="A441" s="1"/>
      <c r="B441" s="2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</row>
    <row r="442" spans="1:13">
      <c r="A442" s="1"/>
      <c r="B442" s="2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</row>
    <row r="443" spans="1:13">
      <c r="A443" s="1"/>
      <c r="B443" s="2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</row>
    <row r="444" spans="1:13">
      <c r="A444" s="1"/>
      <c r="B444" s="2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</row>
    <row r="445" spans="1:13">
      <c r="A445" s="1"/>
      <c r="B445" s="2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</row>
    <row r="446" spans="1:13">
      <c r="A446" s="1"/>
      <c r="B446" s="2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</row>
    <row r="447" spans="1:13">
      <c r="A447" s="1"/>
      <c r="B447" s="2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</row>
    <row r="448" spans="1:13">
      <c r="A448" s="1"/>
      <c r="B448" s="2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</row>
    <row r="449" spans="1:13">
      <c r="A449" s="1"/>
      <c r="B449" s="2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</row>
    <row r="450" spans="1:13">
      <c r="A450" s="1"/>
      <c r="B450" s="2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</row>
    <row r="451" spans="1:13">
      <c r="A451" s="1"/>
      <c r="B451" s="2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</row>
    <row r="452" spans="1:13">
      <c r="A452" s="1"/>
      <c r="B452" s="2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</row>
    <row r="453" spans="1:13">
      <c r="A453" s="1"/>
      <c r="B453" s="2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</row>
    <row r="454" spans="1:13">
      <c r="A454" s="1"/>
      <c r="B454" s="2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</row>
  </sheetData>
  <mergeCells count="39">
    <mergeCell ref="B198:T198"/>
    <mergeCell ref="B203:T203"/>
    <mergeCell ref="B177:T177"/>
    <mergeCell ref="B182:T182"/>
    <mergeCell ref="B187:T187"/>
    <mergeCell ref="B193:T193"/>
    <mergeCell ref="B141:T141"/>
    <mergeCell ref="B146:T146"/>
    <mergeCell ref="B171:T171"/>
    <mergeCell ref="B105:P105"/>
    <mergeCell ref="B111:T111"/>
    <mergeCell ref="B116:T116"/>
    <mergeCell ref="B121:T121"/>
    <mergeCell ref="B136:T136"/>
    <mergeCell ref="B74:T74"/>
    <mergeCell ref="B90:T90"/>
    <mergeCell ref="B68:T68"/>
    <mergeCell ref="B80:T80"/>
    <mergeCell ref="B85:T85"/>
    <mergeCell ref="B69:T69"/>
    <mergeCell ref="C1:T1"/>
    <mergeCell ref="O6:Q6"/>
    <mergeCell ref="R6:T6"/>
    <mergeCell ref="O7:Q7"/>
    <mergeCell ref="R7:T7"/>
    <mergeCell ref="D7:D8"/>
    <mergeCell ref="L6:N6"/>
    <mergeCell ref="C7:C8"/>
    <mergeCell ref="E7:E8"/>
    <mergeCell ref="F7:H7"/>
    <mergeCell ref="A9:A11"/>
    <mergeCell ref="B9:T11"/>
    <mergeCell ref="B16:N16"/>
    <mergeCell ref="A6:A8"/>
    <mergeCell ref="B6:B8"/>
    <mergeCell ref="F6:H6"/>
    <mergeCell ref="I6:K6"/>
    <mergeCell ref="I7:K7"/>
    <mergeCell ref="L7:N7"/>
  </mergeCells>
  <phoneticPr fontId="7" type="noConversion"/>
  <pageMargins left="0.19685039370078741" right="0.19685039370078741" top="0.39370078740157483" bottom="0.6692913385826772" header="0.31496062992125984" footer="0.19685039370078741"/>
  <pageSetup paperSize="9" scale="64" orientation="landscape" verticalDpi="300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пром 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polyakovanf</dc:creator>
  <cp:lastModifiedBy>Admin</cp:lastModifiedBy>
  <cp:lastPrinted>2019-08-30T11:34:20Z</cp:lastPrinted>
  <dcterms:created xsi:type="dcterms:W3CDTF">2019-07-03T06:22:04Z</dcterms:created>
  <dcterms:modified xsi:type="dcterms:W3CDTF">2019-10-04T14:26:51Z</dcterms:modified>
</cp:coreProperties>
</file>